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da69c6b70ed226/Administration/Finance/Annual audit/2025-26/"/>
    </mc:Choice>
  </mc:AlternateContent>
  <xr:revisionPtr revIDLastSave="5" documentId="8_{DB68A7E1-C413-46B0-87F9-1807D96479F8}" xr6:coauthVersionLast="47" xr6:coauthVersionMax="47" xr10:uidLastSave="{75B10512-B6B8-4418-9696-2CD4E8BA9AE4}"/>
  <bookViews>
    <workbookView xWindow="-120" yWindow="-120" windowWidth="20730" windowHeight="11160" xr2:uid="{EA2CC1BB-FC68-4955-9CCD-03E2B7F675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7" i="1" l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70" i="1" s="1"/>
  <c r="E67" i="1"/>
  <c r="AG66" i="1"/>
  <c r="AF66" i="1"/>
  <c r="AG65" i="1"/>
  <c r="AF65" i="1"/>
  <c r="AG64" i="1"/>
  <c r="AF64" i="1"/>
  <c r="AG63" i="1"/>
  <c r="AF63" i="1"/>
  <c r="AG62" i="1"/>
  <c r="AF62" i="1"/>
  <c r="AG61" i="1"/>
  <c r="AF61" i="1"/>
  <c r="AG60" i="1"/>
  <c r="AF60" i="1"/>
  <c r="AG59" i="1"/>
  <c r="AF59" i="1"/>
  <c r="AG58" i="1"/>
  <c r="AF58" i="1"/>
  <c r="AG57" i="1"/>
  <c r="AF57" i="1"/>
  <c r="AG56" i="1"/>
  <c r="AF56" i="1"/>
  <c r="AG55" i="1"/>
  <c r="AF55" i="1"/>
  <c r="AG54" i="1"/>
  <c r="AF54" i="1"/>
  <c r="AG53" i="1"/>
  <c r="AF53" i="1"/>
  <c r="AG52" i="1"/>
  <c r="AF52" i="1"/>
  <c r="AG51" i="1"/>
  <c r="AF51" i="1"/>
  <c r="AG50" i="1"/>
  <c r="AF50" i="1"/>
  <c r="AG49" i="1"/>
  <c r="AF49" i="1"/>
  <c r="AG48" i="1"/>
  <c r="AF48" i="1"/>
  <c r="AG47" i="1"/>
  <c r="AF47" i="1"/>
  <c r="AG46" i="1"/>
  <c r="AF46" i="1"/>
  <c r="AG45" i="1"/>
  <c r="AF45" i="1"/>
  <c r="AG44" i="1"/>
  <c r="AF44" i="1"/>
  <c r="AG43" i="1"/>
  <c r="AF43" i="1"/>
  <c r="AG42" i="1"/>
  <c r="AF42" i="1"/>
  <c r="AG41" i="1"/>
  <c r="AF41" i="1"/>
  <c r="AG40" i="1"/>
  <c r="AF40" i="1"/>
  <c r="AG39" i="1"/>
  <c r="AF39" i="1"/>
  <c r="AG38" i="1"/>
  <c r="AF38" i="1"/>
  <c r="AG37" i="1"/>
  <c r="AF37" i="1"/>
  <c r="AG36" i="1"/>
  <c r="AF36" i="1"/>
  <c r="AG35" i="1"/>
  <c r="AF35" i="1"/>
  <c r="AG34" i="1"/>
  <c r="AF34" i="1"/>
  <c r="AG33" i="1"/>
  <c r="AF33" i="1"/>
  <c r="AG32" i="1"/>
  <c r="AF32" i="1"/>
  <c r="AG31" i="1"/>
  <c r="AF31" i="1"/>
  <c r="AG30" i="1"/>
  <c r="AF30" i="1"/>
  <c r="AG29" i="1"/>
  <c r="AF29" i="1"/>
  <c r="AG28" i="1"/>
  <c r="AF28" i="1"/>
  <c r="AG27" i="1"/>
  <c r="AF27" i="1"/>
  <c r="AG26" i="1"/>
  <c r="AF26" i="1"/>
  <c r="AG25" i="1"/>
  <c r="AF25" i="1"/>
  <c r="AG24" i="1"/>
  <c r="AF24" i="1"/>
  <c r="AG23" i="1"/>
  <c r="AF23" i="1"/>
  <c r="AG22" i="1"/>
  <c r="AF22" i="1"/>
  <c r="AG21" i="1"/>
  <c r="AF21" i="1"/>
  <c r="AG20" i="1"/>
  <c r="AF20" i="1"/>
  <c r="AG19" i="1"/>
  <c r="AF19" i="1"/>
  <c r="AG18" i="1"/>
  <c r="AF18" i="1"/>
  <c r="AG17" i="1"/>
  <c r="AF17" i="1"/>
  <c r="AG16" i="1"/>
  <c r="AF16" i="1"/>
  <c r="AG15" i="1"/>
  <c r="AF15" i="1"/>
  <c r="AG14" i="1"/>
  <c r="AF14" i="1"/>
  <c r="AG13" i="1"/>
  <c r="AF13" i="1"/>
  <c r="AG12" i="1"/>
  <c r="AF12" i="1"/>
  <c r="AG11" i="1"/>
  <c r="AF11" i="1"/>
  <c r="AG10" i="1"/>
  <c r="AF10" i="1"/>
  <c r="AG9" i="1"/>
  <c r="AF9" i="1"/>
  <c r="AG8" i="1"/>
  <c r="AF8" i="1"/>
  <c r="AG7" i="1"/>
  <c r="AF7" i="1"/>
  <c r="AG6" i="1"/>
  <c r="AF6" i="1"/>
  <c r="AG5" i="1"/>
  <c r="AF5" i="1"/>
  <c r="AG4" i="1"/>
  <c r="AF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AG3" i="1"/>
  <c r="AF3" i="1"/>
  <c r="AG2" i="1"/>
  <c r="AG67" i="1" s="1"/>
  <c r="D69" i="1" s="1"/>
  <c r="D71" i="1" s="1"/>
  <c r="AF2" i="1"/>
  <c r="AF67" i="1" s="1"/>
  <c r="AH1" i="1" l="1"/>
</calcChain>
</file>

<file path=xl/sharedStrings.xml><?xml version="1.0" encoding="utf-8"?>
<sst xmlns="http://schemas.openxmlformats.org/spreadsheetml/2006/main" count="196" uniqueCount="131">
  <si>
    <t>Date</t>
  </si>
  <si>
    <t>Item</t>
  </si>
  <si>
    <t>Details</t>
  </si>
  <si>
    <t>Transaction Number</t>
  </si>
  <si>
    <t>Total</t>
  </si>
  <si>
    <t>VAT</t>
  </si>
  <si>
    <t>Staff costs</t>
  </si>
  <si>
    <t>Office Supplies</t>
  </si>
  <si>
    <t>Home working</t>
  </si>
  <si>
    <t>Travel/mileage</t>
  </si>
  <si>
    <t>Insurance</t>
  </si>
  <si>
    <t>Training</t>
  </si>
  <si>
    <t>Subscriptions</t>
  </si>
  <si>
    <t>Publications</t>
  </si>
  <si>
    <t>Chair Allowance</t>
  </si>
  <si>
    <t>s.137 Grants</t>
  </si>
  <si>
    <t>Election costs</t>
  </si>
  <si>
    <t xml:space="preserve">Spruce Up </t>
  </si>
  <si>
    <t>Parish Events</t>
  </si>
  <si>
    <t>Phone Box</t>
  </si>
  <si>
    <t>IWC Grounds Maintentance and EO</t>
  </si>
  <si>
    <t>RVYC venue hire</t>
  </si>
  <si>
    <t>audit</t>
  </si>
  <si>
    <t>Highways/ROW</t>
  </si>
  <si>
    <t>Plants/village improvements</t>
  </si>
  <si>
    <t>Island Roads Bins</t>
  </si>
  <si>
    <t>Newsletter</t>
  </si>
  <si>
    <t>Website</t>
  </si>
  <si>
    <t>Advertising</t>
  </si>
  <si>
    <t>Noticeboard</t>
  </si>
  <si>
    <t>Net</t>
  </si>
  <si>
    <t>Gross</t>
  </si>
  <si>
    <t>7.4.25</t>
  </si>
  <si>
    <t>HMRC</t>
  </si>
  <si>
    <t>Income Tax</t>
  </si>
  <si>
    <t>Island Roads</t>
  </si>
  <si>
    <t>Bin emptying</t>
  </si>
  <si>
    <t>IWC Pensions Fund</t>
  </si>
  <si>
    <t>April Contribution</t>
  </si>
  <si>
    <t>K Riley</t>
  </si>
  <si>
    <t>Expenses - April</t>
  </si>
  <si>
    <t>Salary April</t>
  </si>
  <si>
    <t>Foodbank</t>
  </si>
  <si>
    <t>Donation</t>
  </si>
  <si>
    <t>13.5.25</t>
  </si>
  <si>
    <t xml:space="preserve">Wight Print </t>
  </si>
  <si>
    <t>DT Ground Care</t>
  </si>
  <si>
    <t>Planters</t>
  </si>
  <si>
    <t>Clear Councils</t>
  </si>
  <si>
    <t>Maxine Warr</t>
  </si>
  <si>
    <t>Audit</t>
  </si>
  <si>
    <t>May expenses</t>
  </si>
  <si>
    <t>May Contribution</t>
  </si>
  <si>
    <t>Salary May</t>
  </si>
  <si>
    <t>S Talbot</t>
  </si>
  <si>
    <t>Extra plants</t>
  </si>
  <si>
    <t>WCFA</t>
  </si>
  <si>
    <t>Water Testing</t>
  </si>
  <si>
    <t>June expenses</t>
  </si>
  <si>
    <t>June Contribution</t>
  </si>
  <si>
    <t>30.6.26</t>
  </si>
  <si>
    <t>Salary June</t>
  </si>
  <si>
    <t>RVYC</t>
  </si>
  <si>
    <t>Drinks for APM and Spruce Up</t>
  </si>
  <si>
    <t>watering</t>
  </si>
  <si>
    <t>Open Day Grant</t>
  </si>
  <si>
    <t>Quarr Abbey</t>
  </si>
  <si>
    <t>Flower bed</t>
  </si>
  <si>
    <t>IW Armed Forces Day</t>
  </si>
  <si>
    <t>July expenses</t>
  </si>
  <si>
    <t>Community Action IW</t>
  </si>
  <si>
    <t>July payroll</t>
  </si>
  <si>
    <t>August payroll</t>
  </si>
  <si>
    <t>Wight Computers</t>
  </si>
  <si>
    <t>Webhosting</t>
  </si>
  <si>
    <t>NI and Tax</t>
  </si>
  <si>
    <t>23.7.25</t>
  </si>
  <si>
    <t>Isle of Wight Council</t>
  </si>
  <si>
    <t>Election charge</t>
  </si>
  <si>
    <t>9.9.25</t>
  </si>
  <si>
    <t>K. Riley</t>
  </si>
  <si>
    <t>Aug and Sep expenses</t>
  </si>
  <si>
    <t>September payroll</t>
  </si>
  <si>
    <t>Quarr bins</t>
  </si>
  <si>
    <t>14.10.25</t>
  </si>
  <si>
    <t>Meridian 3</t>
  </si>
  <si>
    <t>Aerial photography</t>
  </si>
  <si>
    <t>Oct expenses</t>
  </si>
  <si>
    <t>October payroll</t>
  </si>
  <si>
    <t>S. Talbot</t>
  </si>
  <si>
    <t>Library stamps</t>
  </si>
  <si>
    <t>Venue hire</t>
  </si>
  <si>
    <t>Remebrance donation</t>
  </si>
  <si>
    <t>November payroll</t>
  </si>
  <si>
    <t>November expenses</t>
  </si>
  <si>
    <t>Spruce Up Refreshments</t>
  </si>
  <si>
    <t>2.12.25</t>
  </si>
  <si>
    <t>IW Youth Trust</t>
  </si>
  <si>
    <t>Grant</t>
  </si>
  <si>
    <t>20.12.25</t>
  </si>
  <si>
    <t>ICO</t>
  </si>
  <si>
    <t>Data Protection Fee</t>
  </si>
  <si>
    <t>9.12.25</t>
  </si>
  <si>
    <t>December payroll</t>
  </si>
  <si>
    <t>December expenses</t>
  </si>
  <si>
    <t>Prints</t>
  </si>
  <si>
    <t>13.1.26</t>
  </si>
  <si>
    <t>January payroll</t>
  </si>
  <si>
    <t>January expenses</t>
  </si>
  <si>
    <t>February payroll</t>
  </si>
  <si>
    <t>February expenses</t>
  </si>
  <si>
    <t>IWC</t>
  </si>
  <si>
    <t>Grounds maintenance and EO service</t>
  </si>
  <si>
    <t>SLCC</t>
  </si>
  <si>
    <t>Membership</t>
  </si>
  <si>
    <t>planter and xmas tree</t>
  </si>
  <si>
    <t>IWALC</t>
  </si>
  <si>
    <t>St John Ambulance</t>
  </si>
  <si>
    <t>March payroll</t>
  </si>
  <si>
    <t>March expenses</t>
  </si>
  <si>
    <t>Ryde Town Council</t>
  </si>
  <si>
    <t>TOTAL PAYMENTS</t>
  </si>
  <si>
    <t>LESS : VAT PAID</t>
  </si>
  <si>
    <t>NET EXPEND 25/26</t>
  </si>
  <si>
    <t>April</t>
  </si>
  <si>
    <t xml:space="preserve">May </t>
  </si>
  <si>
    <t>June</t>
  </si>
  <si>
    <t>August</t>
  </si>
  <si>
    <t>bank charge</t>
  </si>
  <si>
    <t>unpid item</t>
  </si>
  <si>
    <t>amount recoupable at end of 25/26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</si>
</sst>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;@"/>
  </numFmts>
  <fonts count="7" x14ac:knownFonts="1"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u/>
      <sz val="9"/>
      <name val="Arial"/>
      <family val="2"/>
    </font>
    <font>
      <i/>
      <sz val="11"/>
      <color rgb="FF7F7F7F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rgb="FF7F7F7F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2" fontId="2" fillId="0" borderId="2" xfId="0" applyNumberFormat="1" applyFont="1" applyFill="1" applyBorder="1" applyAlignment="1">
      <alignment horizontal="left"/>
    </xf>
    <xf numFmtId="164" fontId="2" fillId="0" borderId="2" xfId="0" applyNumberFormat="1" applyFont="1" applyFill="1" applyBorder="1"/>
    <xf numFmtId="164" fontId="2" fillId="0" borderId="2" xfId="0" applyNumberFormat="1" applyFont="1" applyFill="1" applyBorder="1" applyAlignment="1">
      <alignment wrapText="1"/>
    </xf>
    <xf numFmtId="2" fontId="3" fillId="0" borderId="2" xfId="0" applyNumberFormat="1" applyFont="1" applyFill="1" applyBorder="1"/>
    <xf numFmtId="2" fontId="2" fillId="0" borderId="2" xfId="0" applyNumberFormat="1" applyFont="1" applyFill="1" applyBorder="1"/>
    <xf numFmtId="4" fontId="2" fillId="0" borderId="2" xfId="0" applyNumberFormat="1" applyFont="1" applyFill="1" applyBorder="1" applyAlignment="1">
      <alignment wrapText="1"/>
    </xf>
    <xf numFmtId="4" fontId="2" fillId="0" borderId="2" xfId="0" applyNumberFormat="1" applyFont="1" applyFill="1" applyBorder="1"/>
    <xf numFmtId="4" fontId="2" fillId="0" borderId="3" xfId="0" applyNumberFormat="1" applyFont="1" applyFill="1" applyBorder="1"/>
    <xf numFmtId="0" fontId="2" fillId="0" borderId="0" xfId="0" applyFont="1" applyFill="1"/>
    <xf numFmtId="164" fontId="2" fillId="0" borderId="2" xfId="0" applyNumberFormat="1" applyFont="1" applyFill="1" applyBorder="1" applyAlignment="1">
      <alignment horizontal="left"/>
    </xf>
    <xf numFmtId="0" fontId="2" fillId="0" borderId="3" xfId="0" applyFont="1" applyFill="1" applyBorder="1"/>
    <xf numFmtId="0" fontId="2" fillId="0" borderId="3" xfId="0" applyFont="1" applyFill="1" applyBorder="1" applyAlignment="1">
      <alignment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" fontId="4" fillId="0" borderId="2" xfId="0" applyNumberFormat="1" applyFont="1" applyFill="1" applyBorder="1"/>
    <xf numFmtId="4" fontId="4" fillId="0" borderId="3" xfId="0" applyNumberFormat="1" applyFont="1" applyFill="1" applyBorder="1"/>
    <xf numFmtId="0" fontId="3" fillId="0" borderId="0" xfId="0" applyFont="1" applyFill="1"/>
    <xf numFmtId="2" fontId="4" fillId="0" borderId="2" xfId="0" applyNumberFormat="1" applyFont="1" applyFill="1" applyBorder="1"/>
    <xf numFmtId="0" fontId="3" fillId="0" borderId="2" xfId="0" applyFont="1" applyFill="1" applyBorder="1"/>
    <xf numFmtId="0" fontId="5" fillId="0" borderId="2" xfId="0" applyFont="1" applyFill="1" applyBorder="1"/>
    <xf numFmtId="0" fontId="2" fillId="0" borderId="2" xfId="0" applyFont="1" applyFill="1" applyBorder="1" applyAlignment="1">
      <alignment horizontal="right"/>
    </xf>
    <xf numFmtId="4" fontId="3" fillId="0" borderId="2" xfId="0" applyNumberFormat="1" applyFont="1" applyFill="1" applyBorder="1"/>
    <xf numFmtId="2" fontId="2" fillId="0" borderId="3" xfId="0" applyNumberFormat="1" applyFont="1" applyFill="1" applyBorder="1"/>
    <xf numFmtId="0" fontId="2" fillId="0" borderId="4" xfId="0" applyFont="1" applyFill="1" applyBorder="1"/>
    <xf numFmtId="14" fontId="2" fillId="0" borderId="2" xfId="0" applyNumberFormat="1" applyFont="1" applyFill="1" applyBorder="1" applyAlignment="1">
      <alignment horizontal="left"/>
    </xf>
    <xf numFmtId="2" fontId="2" fillId="0" borderId="0" xfId="0" applyNumberFormat="1" applyFont="1" applyFill="1"/>
    <xf numFmtId="0" fontId="2" fillId="0" borderId="5" xfId="0" applyFont="1" applyFill="1" applyBorder="1"/>
    <xf numFmtId="0" fontId="2" fillId="0" borderId="0" xfId="0" applyFont="1" applyFill="1" applyAlignment="1">
      <alignment horizontal="left"/>
    </xf>
    <xf numFmtId="0" fontId="3" fillId="0" borderId="6" xfId="1" applyFont="1" applyFill="1" applyBorder="1" applyAlignment="1">
      <alignment wrapText="1" shrinkToFit="1"/>
    </xf>
    <xf numFmtId="0" fontId="3" fillId="0" borderId="7" xfId="1" applyFont="1" applyFill="1" applyBorder="1" applyAlignment="1">
      <alignment wrapText="1" shrinkToFit="1"/>
    </xf>
    <xf numFmtId="2" fontId="3" fillId="0" borderId="8" xfId="1" applyNumberFormat="1" applyFont="1" applyFill="1" applyBorder="1"/>
    <xf numFmtId="0" fontId="3" fillId="0" borderId="9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2" fontId="3" fillId="0" borderId="1" xfId="1" applyNumberFormat="1" applyFont="1" applyFill="1"/>
    <xf numFmtId="4" fontId="2" fillId="0" borderId="0" xfId="0" applyNumberFormat="1" applyFont="1" applyFill="1"/>
    <xf numFmtId="0" fontId="3" fillId="0" borderId="10" xfId="1" applyFont="1" applyFill="1" applyBorder="1" applyAlignment="1">
      <alignment wrapText="1"/>
    </xf>
    <xf numFmtId="0" fontId="3" fillId="0" borderId="11" xfId="1" applyFont="1" applyFill="1" applyBorder="1" applyAlignment="1">
      <alignment wrapText="1"/>
    </xf>
    <xf numFmtId="2" fontId="3" fillId="0" borderId="12" xfId="1" applyNumberFormat="1" applyFont="1" applyFill="1" applyBorder="1"/>
    <xf numFmtId="4" fontId="3" fillId="0" borderId="0" xfId="0" applyNumberFormat="1" applyFont="1" applyFill="1"/>
    <xf numFmtId="0" fontId="4" fillId="0" borderId="0" xfId="2" applyFont="1" applyFill="1"/>
  </cellXfs>
  <cellStyles count="3">
    <cellStyle name="Calculation" xfId="1" builtinId="22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78A17-C8B3-49CF-BC25-94C06219BA95}">
  <sheetPr>
    <pageSetUpPr fitToPage="1"/>
  </sheetPr>
  <dimension ref="A1:AH96"/>
  <sheetViews>
    <sheetView tabSelected="1" topLeftCell="P56" workbookViewId="0">
      <selection activeCell="A66" sqref="A66:C66"/>
    </sheetView>
  </sheetViews>
  <sheetFormatPr defaultRowHeight="12" x14ac:dyDescent="0.2"/>
  <cols>
    <col min="1" max="1" width="12" style="28" bestFit="1" customWidth="1"/>
    <col min="2" max="2" width="20" style="9" customWidth="1"/>
    <col min="3" max="3" width="39.140625" style="9" customWidth="1"/>
    <col min="4" max="4" width="9.5703125" style="9" bestFit="1" customWidth="1"/>
    <col min="5" max="5" width="11.5703125" style="9" bestFit="1" customWidth="1"/>
    <col min="6" max="6" width="9.140625" style="9"/>
    <col min="7" max="7" width="10.140625" style="9" customWidth="1"/>
    <col min="8" max="10" width="9.140625" style="9"/>
    <col min="11" max="11" width="12" style="9" bestFit="1" customWidth="1"/>
    <col min="12" max="15" width="9.140625" style="9"/>
    <col min="16" max="16" width="9.85546875" style="9" bestFit="1" customWidth="1"/>
    <col min="17" max="18" width="9.140625" style="9"/>
    <col min="19" max="19" width="12" style="9" bestFit="1" customWidth="1"/>
    <col min="20" max="20" width="9.140625" style="9"/>
    <col min="21" max="31" width="9.28515625" style="26" customWidth="1"/>
    <col min="32" max="32" width="11.5703125" style="9" bestFit="1" customWidth="1"/>
    <col min="33" max="33" width="12.5703125" style="9" bestFit="1" customWidth="1"/>
    <col min="34" max="16384" width="9.140625" style="9"/>
  </cols>
  <sheetData>
    <row r="1" spans="1:34" ht="33.7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7" t="s">
        <v>13</v>
      </c>
      <c r="O1" s="8" t="s">
        <v>14</v>
      </c>
      <c r="P1" s="8" t="s">
        <v>15</v>
      </c>
      <c r="Q1" s="6" t="s">
        <v>16</v>
      </c>
      <c r="R1" s="6" t="s">
        <v>17</v>
      </c>
      <c r="S1" s="7" t="s">
        <v>18</v>
      </c>
      <c r="T1" s="6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/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4" t="s">
        <v>30</v>
      </c>
      <c r="AG1" s="4" t="s">
        <v>31</v>
      </c>
      <c r="AH1" s="9">
        <f ca="1">AH:AH</f>
        <v>0</v>
      </c>
    </row>
    <row r="2" spans="1:34" x14ac:dyDescent="0.2">
      <c r="A2" s="10" t="s">
        <v>32</v>
      </c>
      <c r="B2" s="11" t="s">
        <v>33</v>
      </c>
      <c r="C2" s="12" t="s">
        <v>34</v>
      </c>
      <c r="D2" s="13">
        <v>1</v>
      </c>
      <c r="E2" s="4">
        <v>123.6</v>
      </c>
      <c r="F2" s="5"/>
      <c r="G2" s="7">
        <v>123.6</v>
      </c>
      <c r="H2" s="7"/>
      <c r="I2" s="7"/>
      <c r="J2" s="7"/>
      <c r="K2" s="13"/>
      <c r="L2" s="7"/>
      <c r="M2" s="8"/>
      <c r="N2" s="7"/>
      <c r="O2" s="8"/>
      <c r="P2" s="8"/>
      <c r="Q2" s="7"/>
      <c r="R2" s="7"/>
      <c r="S2" s="7"/>
      <c r="T2" s="7"/>
      <c r="U2" s="5"/>
      <c r="V2" s="5"/>
      <c r="W2" s="5"/>
      <c r="X2" s="5"/>
      <c r="Y2" s="5"/>
      <c r="Z2" s="5"/>
      <c r="AA2" s="5"/>
      <c r="AB2" s="5"/>
      <c r="AC2" s="7"/>
      <c r="AD2" s="5"/>
      <c r="AE2" s="5"/>
      <c r="AF2" s="4">
        <f>SUM(G2:AE2)</f>
        <v>123.6</v>
      </c>
      <c r="AG2" s="4">
        <f>SUM(F2:AE2)</f>
        <v>123.6</v>
      </c>
    </row>
    <row r="3" spans="1:34" x14ac:dyDescent="0.2">
      <c r="A3" s="10">
        <v>45756</v>
      </c>
      <c r="B3" s="11" t="s">
        <v>35</v>
      </c>
      <c r="C3" s="12" t="s">
        <v>36</v>
      </c>
      <c r="D3" s="13">
        <v>2</v>
      </c>
      <c r="E3" s="4">
        <v>479.52</v>
      </c>
      <c r="F3" s="5">
        <v>79.92</v>
      </c>
      <c r="G3" s="7"/>
      <c r="H3" s="7"/>
      <c r="I3" s="7"/>
      <c r="J3" s="7"/>
      <c r="K3" s="13"/>
      <c r="L3" s="7"/>
      <c r="M3" s="8"/>
      <c r="N3" s="7"/>
      <c r="O3" s="8"/>
      <c r="P3" s="8"/>
      <c r="Q3" s="7"/>
      <c r="R3" s="7"/>
      <c r="S3" s="7"/>
      <c r="T3" s="7"/>
      <c r="U3" s="5"/>
      <c r="V3" s="5"/>
      <c r="W3" s="5"/>
      <c r="X3" s="5"/>
      <c r="Y3" s="5"/>
      <c r="Z3" s="5"/>
      <c r="AA3" s="7">
        <v>399.6</v>
      </c>
      <c r="AB3" s="5"/>
      <c r="AC3" s="5"/>
      <c r="AD3" s="5"/>
      <c r="AE3" s="5"/>
      <c r="AF3" s="4">
        <f t="shared" ref="AF3:AF66" si="0">SUM(G3:AE3)</f>
        <v>399.6</v>
      </c>
      <c r="AG3" s="4">
        <f t="shared" ref="AG3:AG63" si="1">SUM(F3:AE3)</f>
        <v>479.52000000000004</v>
      </c>
    </row>
    <row r="4" spans="1:34" x14ac:dyDescent="0.2">
      <c r="A4" s="10">
        <v>45756</v>
      </c>
      <c r="B4" s="11" t="s">
        <v>37</v>
      </c>
      <c r="C4" s="11" t="s">
        <v>38</v>
      </c>
      <c r="D4" s="13">
        <f>SUM(D3)+1</f>
        <v>3</v>
      </c>
      <c r="E4" s="4">
        <v>189.89</v>
      </c>
      <c r="F4" s="13"/>
      <c r="G4" s="7">
        <v>189.89</v>
      </c>
      <c r="H4" s="5"/>
      <c r="I4" s="13"/>
      <c r="J4" s="13"/>
      <c r="K4" s="7"/>
      <c r="L4" s="7"/>
      <c r="M4" s="8"/>
      <c r="N4" s="7"/>
      <c r="O4" s="8"/>
      <c r="P4" s="8"/>
      <c r="Q4" s="7"/>
      <c r="S4" s="7"/>
      <c r="T4" s="7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4">
        <f t="shared" si="0"/>
        <v>189.89</v>
      </c>
      <c r="AG4" s="4">
        <f t="shared" si="1"/>
        <v>189.89</v>
      </c>
    </row>
    <row r="5" spans="1:34" x14ac:dyDescent="0.2">
      <c r="A5" s="10">
        <v>45756</v>
      </c>
      <c r="B5" s="13" t="s">
        <v>39</v>
      </c>
      <c r="C5" s="12" t="s">
        <v>40</v>
      </c>
      <c r="D5" s="13">
        <f>SUM(D4)+1</f>
        <v>4</v>
      </c>
      <c r="E5" s="4">
        <v>68.77</v>
      </c>
      <c r="F5" s="13"/>
      <c r="G5" s="5"/>
      <c r="H5" s="13">
        <v>14.47</v>
      </c>
      <c r="I5" s="7">
        <v>30</v>
      </c>
      <c r="J5" s="7">
        <v>24.3</v>
      </c>
      <c r="K5" s="7"/>
      <c r="L5" s="7"/>
      <c r="M5" s="8"/>
      <c r="N5" s="7"/>
      <c r="O5" s="8"/>
      <c r="P5" s="8"/>
      <c r="Q5" s="7"/>
      <c r="R5" s="7"/>
      <c r="T5" s="7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4">
        <f t="shared" si="0"/>
        <v>68.77</v>
      </c>
      <c r="AG5" s="4">
        <f t="shared" si="1"/>
        <v>68.77</v>
      </c>
    </row>
    <row r="6" spans="1:34" x14ac:dyDescent="0.2">
      <c r="A6" s="10">
        <v>45756</v>
      </c>
      <c r="B6" s="13" t="s">
        <v>39</v>
      </c>
      <c r="C6" s="11" t="s">
        <v>41</v>
      </c>
      <c r="D6" s="13">
        <f>SUM(D5)+1</f>
        <v>5</v>
      </c>
      <c r="E6" s="4">
        <v>564.59</v>
      </c>
      <c r="F6" s="13"/>
      <c r="G6" s="5">
        <v>564.59</v>
      </c>
      <c r="H6" s="5"/>
      <c r="I6" s="13"/>
      <c r="J6" s="13"/>
      <c r="K6" s="7"/>
      <c r="L6" s="7"/>
      <c r="M6" s="8"/>
      <c r="N6" s="7"/>
      <c r="O6" s="8"/>
      <c r="P6" s="8"/>
      <c r="Q6" s="7"/>
      <c r="R6" s="7"/>
      <c r="S6" s="7"/>
      <c r="T6" s="7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4">
        <f t="shared" si="0"/>
        <v>564.59</v>
      </c>
      <c r="AG6" s="4">
        <f t="shared" si="1"/>
        <v>564.59</v>
      </c>
    </row>
    <row r="7" spans="1:34" x14ac:dyDescent="0.2">
      <c r="A7" s="10">
        <v>45756</v>
      </c>
      <c r="B7" s="11" t="s">
        <v>42</v>
      </c>
      <c r="C7" s="11" t="s">
        <v>43</v>
      </c>
      <c r="D7" s="13">
        <f t="shared" ref="D7:D17" si="2">SUM(D6)+1</f>
        <v>6</v>
      </c>
      <c r="E7" s="4">
        <v>140</v>
      </c>
      <c r="F7" s="5"/>
      <c r="G7" s="7"/>
      <c r="H7" s="7"/>
      <c r="I7" s="7"/>
      <c r="J7" s="7"/>
      <c r="K7" s="7"/>
      <c r="L7" s="7"/>
      <c r="M7" s="8"/>
      <c r="N7" s="7"/>
      <c r="O7" s="8"/>
      <c r="P7" s="8"/>
      <c r="Q7" s="7"/>
      <c r="R7" s="7"/>
      <c r="S7" s="7"/>
      <c r="T7" s="7"/>
      <c r="U7" s="5"/>
      <c r="V7" s="5"/>
      <c r="W7" s="5"/>
      <c r="X7" s="5"/>
      <c r="Y7" s="5"/>
      <c r="Z7" s="5">
        <v>140</v>
      </c>
      <c r="AA7" s="5"/>
      <c r="AB7" s="5"/>
      <c r="AC7" s="5"/>
      <c r="AD7" s="5"/>
      <c r="AE7" s="5"/>
      <c r="AF7" s="4">
        <f t="shared" si="0"/>
        <v>140</v>
      </c>
      <c r="AG7" s="4">
        <f t="shared" si="1"/>
        <v>140</v>
      </c>
      <c r="AH7" s="9" t="s">
        <v>124</v>
      </c>
    </row>
    <row r="8" spans="1:34" x14ac:dyDescent="0.2">
      <c r="A8" s="10" t="s">
        <v>44</v>
      </c>
      <c r="B8" s="11" t="s">
        <v>45</v>
      </c>
      <c r="C8" s="11" t="s">
        <v>26</v>
      </c>
      <c r="D8" s="13">
        <f t="shared" si="2"/>
        <v>7</v>
      </c>
      <c r="E8" s="4">
        <v>198</v>
      </c>
      <c r="F8" s="5"/>
      <c r="G8" s="7"/>
      <c r="H8" s="7"/>
      <c r="I8" s="7"/>
      <c r="J8" s="7"/>
      <c r="K8" s="7"/>
      <c r="L8" s="7"/>
      <c r="M8" s="8"/>
      <c r="N8" s="7"/>
      <c r="O8" s="8"/>
      <c r="P8" s="8"/>
      <c r="Q8" s="7"/>
      <c r="R8" s="7"/>
      <c r="S8" s="7"/>
      <c r="T8" s="7"/>
      <c r="U8" s="5"/>
      <c r="V8" s="5"/>
      <c r="W8" s="5"/>
      <c r="X8" s="5"/>
      <c r="Y8" s="5"/>
      <c r="Z8" s="5"/>
      <c r="AA8" s="5"/>
      <c r="AB8" s="5">
        <v>198</v>
      </c>
      <c r="AC8" s="5"/>
      <c r="AD8" s="5"/>
      <c r="AE8" s="5"/>
      <c r="AF8" s="4">
        <f t="shared" si="0"/>
        <v>198</v>
      </c>
      <c r="AG8" s="4">
        <f t="shared" si="1"/>
        <v>198</v>
      </c>
    </row>
    <row r="9" spans="1:34" x14ac:dyDescent="0.2">
      <c r="A9" s="10" t="s">
        <v>44</v>
      </c>
      <c r="B9" s="11" t="s">
        <v>46</v>
      </c>
      <c r="C9" s="11" t="s">
        <v>47</v>
      </c>
      <c r="D9" s="13">
        <f t="shared" si="2"/>
        <v>8</v>
      </c>
      <c r="E9" s="4">
        <v>168.5</v>
      </c>
      <c r="F9" s="5"/>
      <c r="G9" s="13"/>
      <c r="H9" s="7"/>
      <c r="I9" s="7"/>
      <c r="J9" s="7"/>
      <c r="K9" s="7"/>
      <c r="L9" s="7"/>
      <c r="M9" s="8"/>
      <c r="N9" s="7"/>
      <c r="O9" s="8"/>
      <c r="P9" s="8"/>
      <c r="Q9" s="7"/>
      <c r="R9" s="7"/>
      <c r="S9" s="7"/>
      <c r="T9" s="7"/>
      <c r="U9" s="5"/>
      <c r="V9" s="5"/>
      <c r="W9" s="5"/>
      <c r="X9" s="5"/>
      <c r="Y9" s="5"/>
      <c r="Z9" s="5">
        <v>168.5</v>
      </c>
      <c r="AA9" s="5"/>
      <c r="AB9" s="5"/>
      <c r="AC9" s="5"/>
      <c r="AD9" s="5"/>
      <c r="AE9" s="5"/>
      <c r="AF9" s="4">
        <f t="shared" si="0"/>
        <v>168.5</v>
      </c>
      <c r="AG9" s="4">
        <f t="shared" si="1"/>
        <v>168.5</v>
      </c>
    </row>
    <row r="10" spans="1:34" x14ac:dyDescent="0.2">
      <c r="A10" s="10" t="s">
        <v>44</v>
      </c>
      <c r="B10" s="13" t="s">
        <v>48</v>
      </c>
      <c r="C10" s="14" t="s">
        <v>10</v>
      </c>
      <c r="D10" s="13">
        <f t="shared" si="2"/>
        <v>9</v>
      </c>
      <c r="E10" s="4">
        <v>413.19</v>
      </c>
      <c r="F10" s="5"/>
      <c r="G10" s="13"/>
      <c r="H10" s="7"/>
      <c r="I10" s="7"/>
      <c r="J10" s="7"/>
      <c r="K10" s="7">
        <v>413.19</v>
      </c>
      <c r="L10" s="7"/>
      <c r="M10" s="8"/>
      <c r="N10" s="7"/>
      <c r="O10" s="8"/>
      <c r="P10" s="8"/>
      <c r="Q10" s="7"/>
      <c r="R10" s="7"/>
      <c r="S10" s="7"/>
      <c r="T10" s="7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4">
        <f t="shared" si="0"/>
        <v>413.19</v>
      </c>
      <c r="AG10" s="4">
        <f t="shared" si="1"/>
        <v>413.19</v>
      </c>
    </row>
    <row r="11" spans="1:34" x14ac:dyDescent="0.2">
      <c r="A11" s="10" t="s">
        <v>44</v>
      </c>
      <c r="B11" s="13" t="s">
        <v>49</v>
      </c>
      <c r="C11" s="13" t="s">
        <v>50</v>
      </c>
      <c r="D11" s="13">
        <f t="shared" si="2"/>
        <v>10</v>
      </c>
      <c r="E11" s="4">
        <v>75</v>
      </c>
      <c r="F11" s="5"/>
      <c r="G11" s="13"/>
      <c r="H11" s="7"/>
      <c r="I11" s="7"/>
      <c r="J11" s="7"/>
      <c r="K11" s="7"/>
      <c r="L11" s="7"/>
      <c r="M11" s="8"/>
      <c r="N11" s="7"/>
      <c r="O11" s="8"/>
      <c r="P11" s="8"/>
      <c r="Q11" s="7"/>
      <c r="R11" s="7"/>
      <c r="S11" s="13"/>
      <c r="T11" s="7"/>
      <c r="U11" s="5"/>
      <c r="V11" s="5"/>
      <c r="W11" s="5">
        <v>75</v>
      </c>
      <c r="X11" s="5"/>
      <c r="Y11" s="5"/>
      <c r="Z11" s="5"/>
      <c r="AA11" s="5"/>
      <c r="AB11" s="5"/>
      <c r="AC11" s="5"/>
      <c r="AD11" s="5"/>
      <c r="AE11" s="5"/>
      <c r="AF11" s="4">
        <f t="shared" si="0"/>
        <v>75</v>
      </c>
      <c r="AG11" s="4">
        <f t="shared" si="1"/>
        <v>75</v>
      </c>
    </row>
    <row r="12" spans="1:34" x14ac:dyDescent="0.2">
      <c r="A12" s="10" t="s">
        <v>44</v>
      </c>
      <c r="B12" s="13" t="s">
        <v>39</v>
      </c>
      <c r="C12" s="13" t="s">
        <v>51</v>
      </c>
      <c r="D12" s="13">
        <f t="shared" si="2"/>
        <v>11</v>
      </c>
      <c r="E12" s="4">
        <v>59.79</v>
      </c>
      <c r="F12" s="5"/>
      <c r="G12" s="13"/>
      <c r="H12" s="7">
        <v>5.49</v>
      </c>
      <c r="I12" s="7">
        <v>30</v>
      </c>
      <c r="J12" s="7">
        <v>24.3</v>
      </c>
      <c r="K12" s="7"/>
      <c r="L12" s="7"/>
      <c r="M12" s="8"/>
      <c r="N12" s="7"/>
      <c r="O12" s="8"/>
      <c r="P12" s="8"/>
      <c r="Q12" s="7"/>
      <c r="R12" s="7"/>
      <c r="S12" s="7"/>
      <c r="T12" s="7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4">
        <f t="shared" si="0"/>
        <v>59.790000000000006</v>
      </c>
      <c r="AG12" s="4">
        <f t="shared" si="1"/>
        <v>59.790000000000006</v>
      </c>
    </row>
    <row r="13" spans="1:34" x14ac:dyDescent="0.2">
      <c r="A13" s="10" t="s">
        <v>44</v>
      </c>
      <c r="B13" s="11" t="s">
        <v>37</v>
      </c>
      <c r="C13" s="11" t="s">
        <v>52</v>
      </c>
      <c r="D13" s="13">
        <f t="shared" si="2"/>
        <v>12</v>
      </c>
      <c r="E13" s="4">
        <v>189.89</v>
      </c>
      <c r="F13" s="5"/>
      <c r="G13" s="7">
        <v>189.89</v>
      </c>
      <c r="H13" s="7"/>
      <c r="I13" s="7"/>
      <c r="J13" s="7"/>
      <c r="K13" s="7"/>
      <c r="L13" s="7"/>
      <c r="M13" s="8"/>
      <c r="N13" s="7"/>
      <c r="O13" s="8"/>
      <c r="P13" s="8"/>
      <c r="Q13" s="7"/>
      <c r="R13" s="7"/>
      <c r="S13" s="7"/>
      <c r="T13" s="7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4">
        <f t="shared" si="0"/>
        <v>189.89</v>
      </c>
      <c r="AG13" s="4">
        <f t="shared" si="1"/>
        <v>189.89</v>
      </c>
    </row>
    <row r="14" spans="1:34" x14ac:dyDescent="0.2">
      <c r="A14" s="10" t="s">
        <v>44</v>
      </c>
      <c r="B14" s="13" t="s">
        <v>39</v>
      </c>
      <c r="C14" s="11" t="s">
        <v>53</v>
      </c>
      <c r="D14" s="13">
        <f t="shared" si="2"/>
        <v>13</v>
      </c>
      <c r="E14" s="4">
        <v>564.59</v>
      </c>
      <c r="F14" s="5"/>
      <c r="G14" s="5">
        <v>564.59</v>
      </c>
      <c r="H14" s="15"/>
      <c r="I14" s="15"/>
      <c r="J14" s="15"/>
      <c r="K14" s="7"/>
      <c r="L14" s="15"/>
      <c r="M14" s="8"/>
      <c r="N14" s="15"/>
      <c r="O14" s="16"/>
      <c r="P14" s="16"/>
      <c r="Q14" s="15"/>
      <c r="R14" s="15"/>
      <c r="S14" s="7"/>
      <c r="T14" s="1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4">
        <f t="shared" si="0"/>
        <v>564.59</v>
      </c>
      <c r="AG14" s="4">
        <f t="shared" si="1"/>
        <v>564.59</v>
      </c>
    </row>
    <row r="15" spans="1:34" x14ac:dyDescent="0.2">
      <c r="A15" s="10" t="s">
        <v>44</v>
      </c>
      <c r="B15" s="13" t="s">
        <v>54</v>
      </c>
      <c r="C15" s="11" t="s">
        <v>55</v>
      </c>
      <c r="D15" s="13">
        <f t="shared" si="2"/>
        <v>14</v>
      </c>
      <c r="E15" s="4">
        <v>32.450000000000003</v>
      </c>
      <c r="F15" s="5"/>
      <c r="G15" s="7"/>
      <c r="H15" s="7"/>
      <c r="I15" s="7"/>
      <c r="J15" s="7"/>
      <c r="K15" s="7"/>
      <c r="L15" s="7"/>
      <c r="M15" s="8"/>
      <c r="N15" s="7"/>
      <c r="O15" s="8"/>
      <c r="P15" s="8"/>
      <c r="Q15" s="7"/>
      <c r="R15" s="7"/>
      <c r="S15" s="7"/>
      <c r="T15" s="7"/>
      <c r="U15" s="5"/>
      <c r="V15" s="5"/>
      <c r="W15" s="5"/>
      <c r="X15" s="5"/>
      <c r="Y15" s="5"/>
      <c r="Z15" s="5">
        <v>32.450000000000003</v>
      </c>
      <c r="AA15" s="5"/>
      <c r="AB15" s="5"/>
      <c r="AC15" s="5"/>
      <c r="AD15" s="5"/>
      <c r="AE15" s="5"/>
      <c r="AF15" s="4">
        <f t="shared" si="0"/>
        <v>32.450000000000003</v>
      </c>
      <c r="AG15" s="4">
        <f t="shared" si="1"/>
        <v>32.450000000000003</v>
      </c>
    </row>
    <row r="16" spans="1:34" x14ac:dyDescent="0.2">
      <c r="A16" s="10">
        <v>45797</v>
      </c>
      <c r="B16" s="9" t="s">
        <v>56</v>
      </c>
      <c r="C16" s="12" t="s">
        <v>57</v>
      </c>
      <c r="D16" s="13">
        <f t="shared" si="2"/>
        <v>15</v>
      </c>
      <c r="E16" s="17">
        <v>666.66</v>
      </c>
      <c r="F16" s="5"/>
      <c r="G16" s="13"/>
      <c r="H16" s="7"/>
      <c r="I16" s="7"/>
      <c r="J16" s="7"/>
      <c r="L16" s="7"/>
      <c r="M16" s="8"/>
      <c r="N16" s="7"/>
      <c r="O16" s="8"/>
      <c r="P16" s="8">
        <v>666.66</v>
      </c>
      <c r="Q16" s="7"/>
      <c r="R16" s="7"/>
      <c r="S16" s="7"/>
      <c r="T16" s="7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4">
        <f t="shared" si="0"/>
        <v>666.66</v>
      </c>
      <c r="AG16" s="4">
        <f t="shared" si="1"/>
        <v>666.66</v>
      </c>
      <c r="AH16" s="9" t="s">
        <v>125</v>
      </c>
    </row>
    <row r="17" spans="1:34" x14ac:dyDescent="0.2">
      <c r="A17" s="10">
        <v>45818</v>
      </c>
      <c r="B17" s="13" t="s">
        <v>39</v>
      </c>
      <c r="C17" s="13" t="s">
        <v>58</v>
      </c>
      <c r="D17" s="13">
        <f t="shared" si="2"/>
        <v>16</v>
      </c>
      <c r="E17" s="4">
        <v>75.78</v>
      </c>
      <c r="F17" s="5"/>
      <c r="G17" s="13"/>
      <c r="H17" s="7">
        <v>21.48</v>
      </c>
      <c r="I17" s="7">
        <v>30</v>
      </c>
      <c r="J17" s="7">
        <v>24.3</v>
      </c>
      <c r="K17" s="7"/>
      <c r="L17" s="7"/>
      <c r="M17" s="8"/>
      <c r="N17" s="7"/>
      <c r="O17" s="8"/>
      <c r="P17" s="8"/>
      <c r="Q17" s="7"/>
      <c r="R17" s="7"/>
      <c r="S17" s="7"/>
      <c r="T17" s="7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4">
        <f t="shared" si="0"/>
        <v>75.78</v>
      </c>
      <c r="AG17" s="4">
        <f t="shared" si="1"/>
        <v>75.78</v>
      </c>
    </row>
    <row r="18" spans="1:34" x14ac:dyDescent="0.2">
      <c r="A18" s="10">
        <v>45818</v>
      </c>
      <c r="B18" s="11" t="s">
        <v>37</v>
      </c>
      <c r="C18" s="11" t="s">
        <v>59</v>
      </c>
      <c r="D18" s="13">
        <f t="shared" ref="D18:D65" si="3">SUM(D17+1)</f>
        <v>17</v>
      </c>
      <c r="E18" s="4">
        <v>189.89</v>
      </c>
      <c r="F18" s="5"/>
      <c r="G18" s="5">
        <v>189.89</v>
      </c>
      <c r="H18" s="7"/>
      <c r="I18" s="7"/>
      <c r="J18" s="7"/>
      <c r="K18" s="7"/>
      <c r="L18" s="7"/>
      <c r="M18" s="8"/>
      <c r="N18" s="7"/>
      <c r="O18" s="8"/>
      <c r="P18" s="8"/>
      <c r="Q18" s="7"/>
      <c r="R18" s="7"/>
      <c r="S18" s="7"/>
      <c r="T18" s="7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4">
        <f t="shared" si="0"/>
        <v>189.89</v>
      </c>
      <c r="AG18" s="4">
        <f t="shared" si="1"/>
        <v>189.89</v>
      </c>
    </row>
    <row r="19" spans="1:34" x14ac:dyDescent="0.2">
      <c r="A19" s="10" t="s">
        <v>60</v>
      </c>
      <c r="B19" s="13" t="s">
        <v>39</v>
      </c>
      <c r="C19" s="11" t="s">
        <v>61</v>
      </c>
      <c r="D19" s="13">
        <f t="shared" si="3"/>
        <v>18</v>
      </c>
      <c r="E19" s="4">
        <v>564.39</v>
      </c>
      <c r="F19" s="5"/>
      <c r="G19" s="5">
        <v>564.39</v>
      </c>
      <c r="H19" s="7"/>
      <c r="I19" s="15"/>
      <c r="J19" s="7"/>
      <c r="K19" s="7"/>
      <c r="L19" s="15"/>
      <c r="M19" s="16"/>
      <c r="N19" s="15"/>
      <c r="O19" s="16"/>
      <c r="P19" s="16"/>
      <c r="Q19" s="15"/>
      <c r="R19" s="7"/>
      <c r="T19" s="15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4">
        <f t="shared" si="0"/>
        <v>564.39</v>
      </c>
      <c r="AG19" s="4">
        <f t="shared" si="1"/>
        <v>564.39</v>
      </c>
    </row>
    <row r="20" spans="1:34" x14ac:dyDescent="0.2">
      <c r="A20" s="10">
        <v>45818</v>
      </c>
      <c r="B20" s="13" t="s">
        <v>62</v>
      </c>
      <c r="C20" s="11" t="s">
        <v>63</v>
      </c>
      <c r="D20" s="13">
        <f t="shared" si="3"/>
        <v>19</v>
      </c>
      <c r="E20" s="4">
        <v>139.69999999999999</v>
      </c>
      <c r="F20" s="5">
        <v>23.28</v>
      </c>
      <c r="G20" s="5"/>
      <c r="H20" s="7"/>
      <c r="I20" s="15"/>
      <c r="J20" s="7"/>
      <c r="K20" s="7"/>
      <c r="L20" s="15"/>
      <c r="M20" s="16"/>
      <c r="N20" s="15"/>
      <c r="O20" s="16">
        <v>116.42</v>
      </c>
      <c r="P20" s="16"/>
      <c r="Q20" s="15"/>
      <c r="R20" s="7"/>
      <c r="T20" s="15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4">
        <f t="shared" si="0"/>
        <v>116.42</v>
      </c>
      <c r="AG20" s="4">
        <f t="shared" si="1"/>
        <v>139.69999999999999</v>
      </c>
    </row>
    <row r="21" spans="1:34" x14ac:dyDescent="0.2">
      <c r="A21" s="10">
        <v>45818</v>
      </c>
      <c r="B21" s="13" t="s">
        <v>46</v>
      </c>
      <c r="C21" s="11" t="s">
        <v>64</v>
      </c>
      <c r="D21" s="13">
        <f t="shared" si="3"/>
        <v>20</v>
      </c>
      <c r="E21" s="4">
        <v>105</v>
      </c>
      <c r="F21" s="5"/>
      <c r="G21" s="5"/>
      <c r="H21" s="7"/>
      <c r="I21" s="15"/>
      <c r="J21" s="7"/>
      <c r="K21" s="7"/>
      <c r="L21" s="15"/>
      <c r="M21" s="16"/>
      <c r="N21" s="15"/>
      <c r="O21" s="16"/>
      <c r="P21" s="16"/>
      <c r="Q21" s="15"/>
      <c r="R21" s="7"/>
      <c r="T21" s="15"/>
      <c r="U21" s="18"/>
      <c r="V21" s="18"/>
      <c r="W21" s="18"/>
      <c r="X21" s="18"/>
      <c r="Y21" s="18"/>
      <c r="Z21" s="18">
        <v>105</v>
      </c>
      <c r="AA21" s="18"/>
      <c r="AB21" s="18"/>
      <c r="AC21" s="18"/>
      <c r="AD21" s="18"/>
      <c r="AE21" s="18"/>
      <c r="AF21" s="4">
        <f t="shared" si="0"/>
        <v>105</v>
      </c>
      <c r="AG21" s="4">
        <f t="shared" si="1"/>
        <v>105</v>
      </c>
    </row>
    <row r="22" spans="1:34" x14ac:dyDescent="0.2">
      <c r="A22" s="10">
        <v>45818</v>
      </c>
      <c r="B22" s="13" t="s">
        <v>62</v>
      </c>
      <c r="C22" s="12" t="s">
        <v>65</v>
      </c>
      <c r="D22" s="13">
        <f t="shared" si="3"/>
        <v>21</v>
      </c>
      <c r="E22" s="19">
        <v>1000</v>
      </c>
      <c r="F22" s="13"/>
      <c r="G22" s="13"/>
      <c r="H22" s="13"/>
      <c r="I22" s="7"/>
      <c r="J22" s="7"/>
      <c r="K22" s="13"/>
      <c r="L22" s="13"/>
      <c r="M22" s="13"/>
      <c r="N22" s="13"/>
      <c r="O22" s="13"/>
      <c r="P22" s="13">
        <v>1000</v>
      </c>
      <c r="Q22" s="13"/>
      <c r="R22" s="13"/>
      <c r="S22" s="7"/>
      <c r="T22" s="7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4">
        <f t="shared" si="0"/>
        <v>1000</v>
      </c>
      <c r="AG22" s="4">
        <f t="shared" si="1"/>
        <v>1000</v>
      </c>
    </row>
    <row r="23" spans="1:34" x14ac:dyDescent="0.2">
      <c r="A23" s="10">
        <v>45818</v>
      </c>
      <c r="B23" s="11" t="s">
        <v>66</v>
      </c>
      <c r="C23" s="11" t="s">
        <v>67</v>
      </c>
      <c r="D23" s="13">
        <f t="shared" si="3"/>
        <v>22</v>
      </c>
      <c r="E23" s="4">
        <v>1500</v>
      </c>
      <c r="F23" s="5"/>
      <c r="G23" s="13"/>
      <c r="H23" s="7"/>
      <c r="I23" s="7"/>
      <c r="J23" s="7"/>
      <c r="K23" s="7"/>
      <c r="L23" s="7"/>
      <c r="M23" s="8"/>
      <c r="N23" s="7"/>
      <c r="O23" s="8"/>
      <c r="P23" s="8">
        <v>1500</v>
      </c>
      <c r="Q23" s="7"/>
      <c r="R23" s="7"/>
      <c r="S23" s="7"/>
      <c r="T23" s="7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4">
        <f t="shared" si="0"/>
        <v>1500</v>
      </c>
      <c r="AG23" s="4">
        <f t="shared" si="1"/>
        <v>1500</v>
      </c>
      <c r="AH23" s="9" t="s">
        <v>126</v>
      </c>
    </row>
    <row r="24" spans="1:34" x14ac:dyDescent="0.2">
      <c r="A24" s="10">
        <v>45841</v>
      </c>
      <c r="B24" s="13" t="s">
        <v>68</v>
      </c>
      <c r="C24" s="14" t="s">
        <v>68</v>
      </c>
      <c r="D24" s="13">
        <f t="shared" si="3"/>
        <v>23</v>
      </c>
      <c r="E24" s="4">
        <v>2750</v>
      </c>
      <c r="F24" s="5"/>
      <c r="G24" s="20"/>
      <c r="H24" s="7"/>
      <c r="I24" s="7"/>
      <c r="J24" s="7"/>
      <c r="K24" s="7"/>
      <c r="L24" s="7"/>
      <c r="M24" s="8"/>
      <c r="N24" s="7"/>
      <c r="O24" s="8"/>
      <c r="P24" s="8">
        <v>2750</v>
      </c>
      <c r="Q24" s="7"/>
      <c r="R24" s="7"/>
      <c r="S24" s="7"/>
      <c r="T24" s="7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4">
        <f t="shared" si="0"/>
        <v>2750</v>
      </c>
      <c r="AG24" s="4">
        <f t="shared" si="1"/>
        <v>2750</v>
      </c>
    </row>
    <row r="25" spans="1:34" x14ac:dyDescent="0.2">
      <c r="A25" s="10">
        <v>45846</v>
      </c>
      <c r="B25" s="13" t="s">
        <v>39</v>
      </c>
      <c r="C25" s="13" t="s">
        <v>69</v>
      </c>
      <c r="D25" s="13">
        <f t="shared" si="3"/>
        <v>24</v>
      </c>
      <c r="E25" s="4">
        <v>60.79</v>
      </c>
      <c r="F25" s="5"/>
      <c r="G25" s="7"/>
      <c r="H25" s="7">
        <v>6.49</v>
      </c>
      <c r="I25" s="7">
        <v>30</v>
      </c>
      <c r="J25" s="7">
        <v>24.3</v>
      </c>
      <c r="K25" s="7"/>
      <c r="L25" s="7"/>
      <c r="M25" s="8"/>
      <c r="N25" s="7"/>
      <c r="O25" s="8"/>
      <c r="P25" s="8"/>
      <c r="Q25" s="7"/>
      <c r="R25" s="7"/>
      <c r="S25" s="13"/>
      <c r="T25" s="7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4">
        <f t="shared" si="0"/>
        <v>60.790000000000006</v>
      </c>
      <c r="AG25" s="4">
        <f t="shared" si="1"/>
        <v>60.790000000000006</v>
      </c>
    </row>
    <row r="26" spans="1:34" x14ac:dyDescent="0.2">
      <c r="A26" s="10">
        <v>45846</v>
      </c>
      <c r="B26" s="11" t="s">
        <v>70</v>
      </c>
      <c r="C26" s="11" t="s">
        <v>71</v>
      </c>
      <c r="D26" s="13">
        <f t="shared" si="3"/>
        <v>25</v>
      </c>
      <c r="E26" s="4">
        <v>931.85</v>
      </c>
      <c r="F26" s="5"/>
      <c r="G26" s="21">
        <v>931.85</v>
      </c>
      <c r="H26" s="7"/>
      <c r="I26" s="7"/>
      <c r="J26" s="7"/>
      <c r="K26" s="7"/>
      <c r="L26" s="7"/>
      <c r="M26" s="8"/>
      <c r="N26" s="7"/>
      <c r="O26" s="8"/>
      <c r="P26" s="8"/>
      <c r="Q26" s="7"/>
      <c r="R26" s="7"/>
      <c r="S26" s="7"/>
      <c r="T26" s="7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4">
        <f t="shared" si="0"/>
        <v>931.85</v>
      </c>
      <c r="AG26" s="4">
        <f t="shared" si="1"/>
        <v>931.85</v>
      </c>
    </row>
    <row r="27" spans="1:34" x14ac:dyDescent="0.2">
      <c r="A27" s="10">
        <v>45846</v>
      </c>
      <c r="B27" s="11" t="s">
        <v>70</v>
      </c>
      <c r="C27" s="11" t="s">
        <v>72</v>
      </c>
      <c r="D27" s="13">
        <f t="shared" si="3"/>
        <v>26</v>
      </c>
      <c r="E27" s="4">
        <v>856.85</v>
      </c>
      <c r="F27" s="5"/>
      <c r="G27" s="7">
        <v>856.85</v>
      </c>
      <c r="H27" s="7"/>
      <c r="I27" s="7"/>
      <c r="J27" s="7"/>
      <c r="K27" s="7"/>
      <c r="L27" s="7"/>
      <c r="M27" s="8"/>
      <c r="N27" s="7"/>
      <c r="O27" s="8"/>
      <c r="P27" s="8"/>
      <c r="Q27" s="7"/>
      <c r="R27" s="7"/>
      <c r="S27" s="7"/>
      <c r="T27" s="7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4">
        <f t="shared" si="0"/>
        <v>856.85</v>
      </c>
      <c r="AG27" s="4">
        <f t="shared" si="1"/>
        <v>856.85</v>
      </c>
    </row>
    <row r="28" spans="1:34" x14ac:dyDescent="0.2">
      <c r="A28" s="10">
        <v>45846</v>
      </c>
      <c r="B28" s="11" t="s">
        <v>46</v>
      </c>
      <c r="C28" s="11" t="s">
        <v>47</v>
      </c>
      <c r="D28" s="13">
        <f t="shared" si="3"/>
        <v>27</v>
      </c>
      <c r="E28" s="4">
        <v>105</v>
      </c>
      <c r="F28" s="5"/>
      <c r="G28" s="7"/>
      <c r="H28" s="7"/>
      <c r="I28" s="7"/>
      <c r="J28" s="7"/>
      <c r="K28" s="7"/>
      <c r="L28" s="7"/>
      <c r="M28" s="8"/>
      <c r="N28" s="7"/>
      <c r="O28" s="8"/>
      <c r="P28" s="8"/>
      <c r="Q28" s="7"/>
      <c r="R28" s="7"/>
      <c r="S28" s="7"/>
      <c r="T28" s="7"/>
      <c r="U28" s="5"/>
      <c r="V28" s="5"/>
      <c r="W28" s="5"/>
      <c r="X28" s="5"/>
      <c r="Y28" s="5"/>
      <c r="Z28" s="5">
        <v>105</v>
      </c>
      <c r="AA28" s="5"/>
      <c r="AB28" s="5"/>
      <c r="AC28" s="5"/>
      <c r="AD28" s="5"/>
      <c r="AE28" s="5"/>
      <c r="AF28" s="4">
        <f t="shared" si="0"/>
        <v>105</v>
      </c>
      <c r="AG28" s="4">
        <f t="shared" si="1"/>
        <v>105</v>
      </c>
    </row>
    <row r="29" spans="1:34" x14ac:dyDescent="0.2">
      <c r="A29" s="10">
        <v>45846</v>
      </c>
      <c r="B29" s="13" t="s">
        <v>73</v>
      </c>
      <c r="C29" s="12" t="s">
        <v>74</v>
      </c>
      <c r="D29" s="13">
        <f t="shared" si="3"/>
        <v>28</v>
      </c>
      <c r="E29" s="4">
        <v>90</v>
      </c>
      <c r="F29" s="13">
        <v>15</v>
      </c>
      <c r="G29" s="13"/>
      <c r="H29" s="13"/>
      <c r="I29" s="7"/>
      <c r="J29" s="7"/>
      <c r="K29" s="7"/>
      <c r="L29" s="7"/>
      <c r="M29" s="8"/>
      <c r="N29" s="7"/>
      <c r="O29" s="8"/>
      <c r="P29" s="8"/>
      <c r="Q29" s="7"/>
      <c r="R29" s="7"/>
      <c r="S29" s="7"/>
      <c r="T29" s="7"/>
      <c r="U29" s="5"/>
      <c r="V29" s="5"/>
      <c r="W29" s="21"/>
      <c r="X29" s="5"/>
      <c r="Y29" s="5"/>
      <c r="Z29" s="5"/>
      <c r="AA29" s="5"/>
      <c r="AB29" s="5"/>
      <c r="AC29" s="5">
        <v>75</v>
      </c>
      <c r="AD29" s="5"/>
      <c r="AE29" s="5"/>
      <c r="AF29" s="4">
        <f t="shared" si="0"/>
        <v>75</v>
      </c>
      <c r="AG29" s="4">
        <f t="shared" si="1"/>
        <v>90</v>
      </c>
    </row>
    <row r="30" spans="1:34" x14ac:dyDescent="0.2">
      <c r="A30" s="10">
        <v>45854</v>
      </c>
      <c r="B30" s="13" t="s">
        <v>33</v>
      </c>
      <c r="C30" s="11" t="s">
        <v>75</v>
      </c>
      <c r="D30" s="13">
        <f t="shared" si="3"/>
        <v>29</v>
      </c>
      <c r="E30" s="4">
        <v>145.86000000000001</v>
      </c>
      <c r="F30" s="5"/>
      <c r="G30" s="7">
        <v>145.86000000000001</v>
      </c>
      <c r="H30" s="13"/>
      <c r="I30" s="13"/>
      <c r="J30" s="13"/>
      <c r="K30" s="7"/>
      <c r="L30" s="7"/>
      <c r="M30" s="8"/>
      <c r="N30" s="7"/>
      <c r="O30" s="8"/>
      <c r="P30" s="8"/>
      <c r="Q30" s="7"/>
      <c r="R30" s="7"/>
      <c r="S30" s="7"/>
      <c r="T30" s="7"/>
      <c r="U30" s="5"/>
      <c r="V30" s="5"/>
      <c r="W30" s="21"/>
      <c r="X30" s="5"/>
      <c r="Y30" s="5"/>
      <c r="Z30" s="5"/>
      <c r="AA30" s="5"/>
      <c r="AB30" s="5"/>
      <c r="AC30" s="5"/>
      <c r="AD30" s="5"/>
      <c r="AE30" s="5"/>
      <c r="AF30" s="4">
        <f t="shared" si="0"/>
        <v>145.86000000000001</v>
      </c>
      <c r="AG30" s="4">
        <f t="shared" si="1"/>
        <v>145.86000000000001</v>
      </c>
    </row>
    <row r="31" spans="1:34" x14ac:dyDescent="0.2">
      <c r="A31" s="10" t="s">
        <v>76</v>
      </c>
      <c r="B31" s="13" t="s">
        <v>45</v>
      </c>
      <c r="C31" s="11" t="s">
        <v>26</v>
      </c>
      <c r="D31" s="13">
        <f t="shared" si="3"/>
        <v>30</v>
      </c>
      <c r="E31" s="4">
        <v>198</v>
      </c>
      <c r="F31" s="5"/>
      <c r="G31" s="7"/>
      <c r="H31" s="13"/>
      <c r="I31" s="13"/>
      <c r="J31" s="13"/>
      <c r="K31" s="7"/>
      <c r="L31" s="7"/>
      <c r="M31" s="8"/>
      <c r="N31" s="7"/>
      <c r="O31" s="8"/>
      <c r="P31" s="8"/>
      <c r="Q31" s="7"/>
      <c r="R31" s="7"/>
      <c r="S31" s="7"/>
      <c r="T31" s="7"/>
      <c r="U31" s="5"/>
      <c r="V31" s="5"/>
      <c r="W31" s="21"/>
      <c r="X31" s="5"/>
      <c r="Y31" s="5"/>
      <c r="Z31" s="5"/>
      <c r="AA31" s="5"/>
      <c r="AB31" s="5">
        <v>198</v>
      </c>
      <c r="AC31" s="5"/>
      <c r="AD31" s="5"/>
      <c r="AE31" s="5"/>
      <c r="AF31" s="4">
        <f t="shared" si="0"/>
        <v>198</v>
      </c>
      <c r="AG31" s="4">
        <f t="shared" si="1"/>
        <v>198</v>
      </c>
    </row>
    <row r="32" spans="1:34" x14ac:dyDescent="0.2">
      <c r="A32" s="10">
        <v>45882</v>
      </c>
      <c r="B32" s="13" t="s">
        <v>46</v>
      </c>
      <c r="C32" s="11" t="s">
        <v>64</v>
      </c>
      <c r="D32" s="13">
        <f t="shared" si="3"/>
        <v>31</v>
      </c>
      <c r="E32" s="4">
        <v>165</v>
      </c>
      <c r="F32" s="5"/>
      <c r="G32" s="7"/>
      <c r="H32" s="13"/>
      <c r="I32" s="13"/>
      <c r="J32" s="13"/>
      <c r="K32" s="7"/>
      <c r="L32" s="7"/>
      <c r="M32" s="8"/>
      <c r="N32" s="7"/>
      <c r="O32" s="8"/>
      <c r="P32" s="8"/>
      <c r="Q32" s="7"/>
      <c r="R32" s="7"/>
      <c r="S32" s="7"/>
      <c r="T32" s="7"/>
      <c r="U32" s="5"/>
      <c r="V32" s="5"/>
      <c r="W32" s="21"/>
      <c r="X32" s="5"/>
      <c r="Y32" s="5"/>
      <c r="Z32" s="5">
        <v>165</v>
      </c>
      <c r="AA32" s="5"/>
      <c r="AB32" s="5"/>
      <c r="AC32" s="5"/>
      <c r="AD32" s="5"/>
      <c r="AE32" s="5"/>
      <c r="AF32" s="4">
        <f t="shared" si="0"/>
        <v>165</v>
      </c>
      <c r="AG32" s="4">
        <f t="shared" si="1"/>
        <v>165</v>
      </c>
    </row>
    <row r="33" spans="1:34" x14ac:dyDescent="0.2">
      <c r="A33" s="10">
        <v>45882</v>
      </c>
      <c r="B33" s="13" t="s">
        <v>77</v>
      </c>
      <c r="C33" s="11" t="s">
        <v>78</v>
      </c>
      <c r="D33" s="13">
        <f t="shared" si="3"/>
        <v>32</v>
      </c>
      <c r="E33" s="4">
        <v>36</v>
      </c>
      <c r="F33" s="5"/>
      <c r="G33" s="7"/>
      <c r="H33" s="13"/>
      <c r="I33" s="13"/>
      <c r="J33" s="13"/>
      <c r="K33" s="7"/>
      <c r="L33" s="7"/>
      <c r="M33" s="8"/>
      <c r="N33" s="7"/>
      <c r="O33" s="8"/>
      <c r="P33" s="8"/>
      <c r="Q33" s="7">
        <v>36</v>
      </c>
      <c r="R33" s="7"/>
      <c r="S33" s="7"/>
      <c r="T33" s="7"/>
      <c r="U33" s="5"/>
      <c r="V33" s="5"/>
      <c r="W33" s="21"/>
      <c r="X33" s="5"/>
      <c r="Y33" s="5"/>
      <c r="Z33" s="5"/>
      <c r="AA33" s="5"/>
      <c r="AB33" s="5"/>
      <c r="AC33" s="5"/>
      <c r="AD33" s="5"/>
      <c r="AE33" s="5"/>
      <c r="AF33" s="4">
        <f t="shared" si="0"/>
        <v>36</v>
      </c>
      <c r="AG33" s="4">
        <f t="shared" si="1"/>
        <v>36</v>
      </c>
      <c r="AH33" s="9" t="s">
        <v>127</v>
      </c>
    </row>
    <row r="34" spans="1:34" x14ac:dyDescent="0.2">
      <c r="A34" s="10" t="s">
        <v>79</v>
      </c>
      <c r="B34" s="13" t="s">
        <v>80</v>
      </c>
      <c r="C34" s="11" t="s">
        <v>81</v>
      </c>
      <c r="D34" s="13">
        <f t="shared" si="3"/>
        <v>33</v>
      </c>
      <c r="E34" s="4">
        <v>97.28</v>
      </c>
      <c r="F34" s="5"/>
      <c r="G34" s="7"/>
      <c r="H34" s="13">
        <v>12.98</v>
      </c>
      <c r="I34" s="13">
        <v>60</v>
      </c>
      <c r="J34" s="13">
        <v>24.3</v>
      </c>
      <c r="K34" s="7"/>
      <c r="L34" s="7"/>
      <c r="M34" s="8"/>
      <c r="N34" s="7"/>
      <c r="O34" s="8"/>
      <c r="P34" s="8"/>
      <c r="Q34" s="7"/>
      <c r="R34" s="7"/>
      <c r="S34" s="7"/>
      <c r="T34" s="7"/>
      <c r="U34" s="5"/>
      <c r="V34" s="5"/>
      <c r="W34" s="21"/>
      <c r="X34" s="5"/>
      <c r="Y34" s="5"/>
      <c r="Z34" s="5"/>
      <c r="AA34" s="5"/>
      <c r="AB34" s="5"/>
      <c r="AC34" s="5"/>
      <c r="AD34" s="5"/>
      <c r="AE34" s="5"/>
      <c r="AF34" s="4">
        <f t="shared" si="0"/>
        <v>97.28</v>
      </c>
      <c r="AG34" s="4">
        <f t="shared" si="1"/>
        <v>97.28</v>
      </c>
    </row>
    <row r="35" spans="1:34" x14ac:dyDescent="0.2">
      <c r="A35" s="10" t="s">
        <v>79</v>
      </c>
      <c r="B35" s="11" t="s">
        <v>70</v>
      </c>
      <c r="C35" s="11" t="s">
        <v>82</v>
      </c>
      <c r="D35" s="13">
        <f t="shared" si="3"/>
        <v>34</v>
      </c>
      <c r="E35" s="22">
        <v>856.85</v>
      </c>
      <c r="F35" s="5"/>
      <c r="G35" s="7">
        <v>856.85</v>
      </c>
      <c r="H35" s="7"/>
      <c r="I35" s="7"/>
      <c r="J35" s="7"/>
      <c r="K35" s="7"/>
      <c r="L35" s="7"/>
      <c r="M35" s="8"/>
      <c r="N35" s="7"/>
      <c r="O35" s="8"/>
      <c r="P35" s="8"/>
      <c r="Q35" s="7"/>
      <c r="R35" s="7"/>
      <c r="S35" s="7"/>
      <c r="T35" s="7"/>
      <c r="U35" s="5"/>
      <c r="V35" s="4"/>
      <c r="W35" s="20"/>
      <c r="X35" s="5"/>
      <c r="Y35" s="5"/>
      <c r="Z35" s="5"/>
      <c r="AA35" s="5"/>
      <c r="AB35" s="5"/>
      <c r="AC35" s="5"/>
      <c r="AD35" s="5"/>
      <c r="AE35" s="5"/>
      <c r="AF35" s="4">
        <f t="shared" si="0"/>
        <v>856.85</v>
      </c>
      <c r="AG35" s="4">
        <f t="shared" si="1"/>
        <v>856.85</v>
      </c>
    </row>
    <row r="36" spans="1:34" x14ac:dyDescent="0.2">
      <c r="A36" s="10" t="s">
        <v>79</v>
      </c>
      <c r="B36" s="13" t="s">
        <v>46</v>
      </c>
      <c r="C36" s="11" t="s">
        <v>64</v>
      </c>
      <c r="D36" s="13">
        <f t="shared" si="3"/>
        <v>35</v>
      </c>
      <c r="E36" s="4">
        <v>120</v>
      </c>
      <c r="F36" s="5"/>
      <c r="G36" s="7"/>
      <c r="H36" s="13"/>
      <c r="I36" s="13"/>
      <c r="J36" s="13"/>
      <c r="K36" s="7"/>
      <c r="L36" s="7"/>
      <c r="M36" s="8"/>
      <c r="N36" s="7"/>
      <c r="O36" s="8"/>
      <c r="P36" s="8"/>
      <c r="Q36" s="7"/>
      <c r="R36" s="7"/>
      <c r="S36" s="7"/>
      <c r="T36" s="7"/>
      <c r="U36" s="5"/>
      <c r="V36" s="5"/>
      <c r="W36" s="21"/>
      <c r="X36" s="5"/>
      <c r="Y36" s="5"/>
      <c r="Z36" s="5">
        <v>120</v>
      </c>
      <c r="AA36" s="5"/>
      <c r="AB36" s="5"/>
      <c r="AC36" s="5"/>
      <c r="AD36" s="5"/>
      <c r="AE36" s="5"/>
      <c r="AF36" s="4">
        <f t="shared" si="0"/>
        <v>120</v>
      </c>
      <c r="AG36" s="4">
        <f t="shared" si="1"/>
        <v>120</v>
      </c>
    </row>
    <row r="37" spans="1:34" x14ac:dyDescent="0.2">
      <c r="A37" s="10" t="s">
        <v>79</v>
      </c>
      <c r="B37" s="13" t="s">
        <v>35</v>
      </c>
      <c r="C37" s="12" t="s">
        <v>83</v>
      </c>
      <c r="D37" s="13">
        <f t="shared" si="3"/>
        <v>36</v>
      </c>
      <c r="E37" s="4">
        <v>554.4</v>
      </c>
      <c r="F37" s="4">
        <v>92.4</v>
      </c>
      <c r="G37" s="20"/>
      <c r="H37" s="7"/>
      <c r="I37" s="7"/>
      <c r="J37" s="7"/>
      <c r="K37" s="7"/>
      <c r="L37" s="7"/>
      <c r="M37" s="8"/>
      <c r="N37" s="7"/>
      <c r="O37" s="8"/>
      <c r="P37" s="8"/>
      <c r="Q37" s="7"/>
      <c r="R37" s="7"/>
      <c r="S37" s="7"/>
      <c r="T37" s="7"/>
      <c r="U37" s="5"/>
      <c r="V37" s="5"/>
      <c r="W37" s="21"/>
      <c r="X37" s="5"/>
      <c r="Y37" s="5"/>
      <c r="Z37" s="5"/>
      <c r="AA37" s="5">
        <v>462</v>
      </c>
      <c r="AB37" s="5"/>
      <c r="AC37" s="5"/>
      <c r="AD37" s="5"/>
      <c r="AE37" s="5"/>
      <c r="AF37" s="4">
        <f t="shared" si="0"/>
        <v>462</v>
      </c>
      <c r="AG37" s="4">
        <f t="shared" si="1"/>
        <v>554.4</v>
      </c>
    </row>
    <row r="38" spans="1:34" x14ac:dyDescent="0.2">
      <c r="A38" s="10" t="s">
        <v>84</v>
      </c>
      <c r="B38" s="13" t="s">
        <v>85</v>
      </c>
      <c r="C38" s="11" t="s">
        <v>86</v>
      </c>
      <c r="D38" s="13">
        <f t="shared" si="3"/>
        <v>37</v>
      </c>
      <c r="E38" s="4">
        <v>390</v>
      </c>
      <c r="F38" s="5">
        <v>65</v>
      </c>
      <c r="G38" s="7"/>
      <c r="H38" s="7"/>
      <c r="I38" s="7"/>
      <c r="J38" s="7"/>
      <c r="K38" s="7"/>
      <c r="L38" s="7"/>
      <c r="M38" s="8"/>
      <c r="N38" s="7"/>
      <c r="O38" s="8"/>
      <c r="P38" s="8"/>
      <c r="Q38" s="7"/>
      <c r="R38" s="7"/>
      <c r="S38" s="7"/>
      <c r="T38" s="7"/>
      <c r="U38" s="5"/>
      <c r="V38" s="5"/>
      <c r="W38" s="21"/>
      <c r="X38" s="5"/>
      <c r="Y38" s="5"/>
      <c r="Z38" s="5"/>
      <c r="AA38" s="5"/>
      <c r="AB38" s="5"/>
      <c r="AC38" s="5"/>
      <c r="AD38" s="5">
        <v>325</v>
      </c>
      <c r="AE38" s="5"/>
      <c r="AF38" s="4">
        <f t="shared" si="0"/>
        <v>325</v>
      </c>
      <c r="AG38" s="4">
        <f t="shared" si="1"/>
        <v>390</v>
      </c>
    </row>
    <row r="39" spans="1:34" x14ac:dyDescent="0.2">
      <c r="A39" s="10" t="s">
        <v>84</v>
      </c>
      <c r="B39" s="13" t="s">
        <v>80</v>
      </c>
      <c r="C39" s="11" t="s">
        <v>87</v>
      </c>
      <c r="D39" s="13">
        <f t="shared" si="3"/>
        <v>38</v>
      </c>
      <c r="E39" s="4">
        <v>44.59</v>
      </c>
      <c r="F39" s="13"/>
      <c r="G39" s="21"/>
      <c r="H39" s="5">
        <v>6.49</v>
      </c>
      <c r="I39" s="13">
        <v>30</v>
      </c>
      <c r="J39" s="13">
        <v>8.1</v>
      </c>
      <c r="K39" s="7"/>
      <c r="L39" s="7"/>
      <c r="M39" s="8"/>
      <c r="N39" s="7"/>
      <c r="O39" s="8"/>
      <c r="P39" s="8"/>
      <c r="Q39" s="7"/>
      <c r="R39" s="7"/>
      <c r="S39" s="7"/>
      <c r="T39" s="7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4">
        <f t="shared" si="0"/>
        <v>44.59</v>
      </c>
      <c r="AG39" s="4">
        <f t="shared" si="1"/>
        <v>44.59</v>
      </c>
    </row>
    <row r="40" spans="1:34" x14ac:dyDescent="0.2">
      <c r="A40" s="10" t="s">
        <v>84</v>
      </c>
      <c r="B40" s="11" t="s">
        <v>70</v>
      </c>
      <c r="C40" s="11" t="s">
        <v>88</v>
      </c>
      <c r="D40" s="13">
        <f t="shared" si="3"/>
        <v>39</v>
      </c>
      <c r="E40" s="7">
        <v>1062.3800000000001</v>
      </c>
      <c r="F40" s="13"/>
      <c r="G40" s="7">
        <v>1062.3800000000001</v>
      </c>
      <c r="H40" s="13"/>
      <c r="I40" s="13"/>
      <c r="J40" s="13"/>
      <c r="K40" s="13"/>
      <c r="L40" s="13"/>
      <c r="M40" s="11"/>
      <c r="N40" s="13"/>
      <c r="O40" s="11"/>
      <c r="P40" s="11"/>
      <c r="Q40" s="5"/>
      <c r="R40" s="5"/>
      <c r="S40" s="13"/>
      <c r="T40" s="13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4">
        <f t="shared" si="0"/>
        <v>1062.3800000000001</v>
      </c>
      <c r="AG40" s="4">
        <f t="shared" si="1"/>
        <v>1062.3800000000001</v>
      </c>
    </row>
    <row r="41" spans="1:34" x14ac:dyDescent="0.2">
      <c r="A41" s="10">
        <v>45944</v>
      </c>
      <c r="B41" s="11" t="s">
        <v>89</v>
      </c>
      <c r="C41" s="13" t="s">
        <v>90</v>
      </c>
      <c r="D41" s="13">
        <f t="shared" si="3"/>
        <v>40</v>
      </c>
      <c r="E41" s="13">
        <v>27.5</v>
      </c>
      <c r="F41" s="13"/>
      <c r="G41" s="13"/>
      <c r="H41" s="13"/>
      <c r="I41" s="13"/>
      <c r="J41" s="13"/>
      <c r="K41" s="13"/>
      <c r="L41" s="13"/>
      <c r="M41" s="11"/>
      <c r="N41" s="13"/>
      <c r="O41" s="11"/>
      <c r="P41" s="23"/>
      <c r="Q41" s="13"/>
      <c r="R41" s="13"/>
      <c r="S41" s="13"/>
      <c r="T41" s="13">
        <v>27.5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4">
        <f t="shared" si="0"/>
        <v>27.5</v>
      </c>
      <c r="AG41" s="4">
        <f t="shared" si="1"/>
        <v>27.5</v>
      </c>
    </row>
    <row r="42" spans="1:34" x14ac:dyDescent="0.2">
      <c r="A42" s="10">
        <v>45944</v>
      </c>
      <c r="B42" s="11" t="s">
        <v>62</v>
      </c>
      <c r="C42" s="11" t="s">
        <v>91</v>
      </c>
      <c r="D42" s="13">
        <f t="shared" si="3"/>
        <v>41</v>
      </c>
      <c r="E42" s="13">
        <v>610.5</v>
      </c>
      <c r="F42" s="13"/>
      <c r="G42" s="13"/>
      <c r="H42" s="13"/>
      <c r="I42" s="13"/>
      <c r="J42" s="13"/>
      <c r="K42" s="13"/>
      <c r="L42" s="13"/>
      <c r="M42" s="11"/>
      <c r="N42" s="13"/>
      <c r="O42" s="11"/>
      <c r="P42" s="23"/>
      <c r="Q42" s="13"/>
      <c r="R42" s="13"/>
      <c r="S42" s="13"/>
      <c r="T42" s="13"/>
      <c r="U42" s="5"/>
      <c r="V42" s="5">
        <v>610.5</v>
      </c>
      <c r="W42" s="5"/>
      <c r="X42" s="5"/>
      <c r="Y42" s="5"/>
      <c r="Z42" s="5"/>
      <c r="AA42" s="5"/>
      <c r="AB42" s="5"/>
      <c r="AC42" s="5"/>
      <c r="AD42" s="5"/>
      <c r="AE42" s="5"/>
      <c r="AF42" s="4">
        <f t="shared" si="0"/>
        <v>610.5</v>
      </c>
      <c r="AG42" s="4">
        <f t="shared" si="1"/>
        <v>610.5</v>
      </c>
    </row>
    <row r="43" spans="1:34" x14ac:dyDescent="0.2">
      <c r="A43" s="10" t="s">
        <v>84</v>
      </c>
      <c r="B43" s="13" t="s">
        <v>39</v>
      </c>
      <c r="C43" s="11" t="s">
        <v>92</v>
      </c>
      <c r="D43" s="13">
        <f t="shared" si="3"/>
        <v>42</v>
      </c>
      <c r="E43" s="4">
        <v>50</v>
      </c>
      <c r="F43" s="13"/>
      <c r="G43" s="7"/>
      <c r="H43" s="13"/>
      <c r="I43" s="13"/>
      <c r="J43" s="13"/>
      <c r="K43" s="13"/>
      <c r="L43" s="13"/>
      <c r="M43" s="11"/>
      <c r="N43" s="13"/>
      <c r="O43" s="11"/>
      <c r="P43" s="11">
        <v>50</v>
      </c>
      <c r="Q43" s="5"/>
      <c r="R43" s="13"/>
      <c r="S43" s="13"/>
      <c r="T43" s="13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4">
        <f t="shared" si="0"/>
        <v>50</v>
      </c>
      <c r="AG43" s="4">
        <f t="shared" si="1"/>
        <v>50</v>
      </c>
    </row>
    <row r="44" spans="1:34" x14ac:dyDescent="0.2">
      <c r="A44" s="10">
        <v>45972</v>
      </c>
      <c r="B44" s="13" t="s">
        <v>80</v>
      </c>
      <c r="C44" s="24" t="s">
        <v>93</v>
      </c>
      <c r="D44" s="13">
        <f t="shared" si="3"/>
        <v>43</v>
      </c>
      <c r="E44" s="4">
        <v>886.21</v>
      </c>
      <c r="F44" s="5"/>
      <c r="G44" s="7">
        <v>886.21</v>
      </c>
      <c r="H44" s="7"/>
      <c r="I44" s="7"/>
      <c r="J44" s="7"/>
      <c r="K44" s="7"/>
      <c r="L44" s="7"/>
      <c r="M44" s="8"/>
      <c r="N44" s="7"/>
      <c r="O44" s="8"/>
      <c r="P44" s="8"/>
      <c r="Q44" s="7"/>
      <c r="R44" s="7"/>
      <c r="S44" s="7"/>
      <c r="T44" s="7"/>
      <c r="U44" s="5"/>
      <c r="V44" s="13"/>
      <c r="W44" s="21"/>
      <c r="X44" s="5"/>
      <c r="Y44" s="5"/>
      <c r="Z44" s="5"/>
      <c r="AA44" s="5"/>
      <c r="AB44" s="5"/>
      <c r="AC44" s="5"/>
      <c r="AD44" s="5"/>
      <c r="AE44" s="5"/>
      <c r="AF44" s="4">
        <f t="shared" si="0"/>
        <v>886.21</v>
      </c>
      <c r="AG44" s="4">
        <f t="shared" si="1"/>
        <v>886.21</v>
      </c>
    </row>
    <row r="45" spans="1:34" x14ac:dyDescent="0.2">
      <c r="A45" s="10">
        <v>45972</v>
      </c>
      <c r="B45" s="13" t="s">
        <v>70</v>
      </c>
      <c r="C45" s="9" t="s">
        <v>94</v>
      </c>
      <c r="D45" s="13">
        <f t="shared" si="3"/>
        <v>44</v>
      </c>
      <c r="E45" s="4">
        <v>69.78</v>
      </c>
      <c r="F45" s="5"/>
      <c r="G45" s="15"/>
      <c r="H45" s="5">
        <v>15.48</v>
      </c>
      <c r="I45" s="13">
        <v>30</v>
      </c>
      <c r="J45" s="13">
        <v>24.3</v>
      </c>
      <c r="K45" s="13"/>
      <c r="L45" s="13"/>
      <c r="M45" s="11"/>
      <c r="N45" s="13"/>
      <c r="O45" s="11"/>
      <c r="P45" s="23"/>
      <c r="Q45" s="13"/>
      <c r="R45" s="5"/>
      <c r="S45" s="13"/>
      <c r="T45" s="13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4">
        <f t="shared" si="0"/>
        <v>69.78</v>
      </c>
      <c r="AG45" s="4">
        <f t="shared" si="1"/>
        <v>69.78</v>
      </c>
    </row>
    <row r="46" spans="1:34" x14ac:dyDescent="0.2">
      <c r="A46" s="10">
        <v>45972</v>
      </c>
      <c r="B46" s="13" t="s">
        <v>45</v>
      </c>
      <c r="C46" s="12" t="s">
        <v>26</v>
      </c>
      <c r="D46" s="13">
        <f t="shared" si="3"/>
        <v>45</v>
      </c>
      <c r="E46" s="19">
        <v>198</v>
      </c>
      <c r="F46" s="13"/>
      <c r="G46" s="13"/>
      <c r="H46" s="13"/>
      <c r="I46" s="7"/>
      <c r="J46" s="7"/>
      <c r="K46" s="5"/>
      <c r="L46" s="13"/>
      <c r="M46" s="11"/>
      <c r="N46" s="13"/>
      <c r="O46" s="11"/>
      <c r="P46" s="23"/>
      <c r="Q46" s="13"/>
      <c r="R46" s="5"/>
      <c r="S46" s="13"/>
      <c r="T46" s="13"/>
      <c r="U46" s="5"/>
      <c r="V46" s="5"/>
      <c r="W46" s="5"/>
      <c r="X46" s="5"/>
      <c r="Y46" s="5"/>
      <c r="Z46" s="5"/>
      <c r="AA46" s="5"/>
      <c r="AB46" s="5">
        <v>198</v>
      </c>
      <c r="AC46" s="5"/>
      <c r="AD46" s="5"/>
      <c r="AE46" s="5"/>
      <c r="AF46" s="4">
        <f t="shared" si="0"/>
        <v>198</v>
      </c>
      <c r="AG46" s="4">
        <f t="shared" si="1"/>
        <v>198</v>
      </c>
    </row>
    <row r="47" spans="1:34" x14ac:dyDescent="0.2">
      <c r="A47" s="10">
        <v>45972</v>
      </c>
      <c r="B47" s="13" t="s">
        <v>62</v>
      </c>
      <c r="C47" s="12" t="s">
        <v>95</v>
      </c>
      <c r="D47" s="13">
        <f t="shared" si="3"/>
        <v>46</v>
      </c>
      <c r="E47" s="19">
        <v>89.3</v>
      </c>
      <c r="F47" s="13">
        <v>14.88</v>
      </c>
      <c r="G47" s="13"/>
      <c r="H47" s="13"/>
      <c r="I47" s="7"/>
      <c r="J47" s="7"/>
      <c r="K47" s="5"/>
      <c r="L47" s="13"/>
      <c r="M47" s="11"/>
      <c r="N47" s="13"/>
      <c r="O47" s="11"/>
      <c r="P47" s="23"/>
      <c r="Q47" s="13"/>
      <c r="R47" s="5">
        <v>74.42</v>
      </c>
      <c r="S47" s="13"/>
      <c r="T47" s="13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4">
        <f t="shared" si="0"/>
        <v>74.42</v>
      </c>
      <c r="AG47" s="4">
        <f t="shared" si="1"/>
        <v>89.3</v>
      </c>
    </row>
    <row r="48" spans="1:34" x14ac:dyDescent="0.2">
      <c r="A48" s="10" t="s">
        <v>96</v>
      </c>
      <c r="B48" s="13" t="s">
        <v>97</v>
      </c>
      <c r="C48" s="11" t="s">
        <v>98</v>
      </c>
      <c r="D48" s="13">
        <f t="shared" si="3"/>
        <v>47</v>
      </c>
      <c r="E48" s="4">
        <v>250</v>
      </c>
      <c r="F48" s="5"/>
      <c r="G48" s="7"/>
      <c r="H48" s="5"/>
      <c r="I48" s="13"/>
      <c r="J48" s="13"/>
      <c r="K48" s="5"/>
      <c r="L48" s="13"/>
      <c r="M48" s="11"/>
      <c r="N48" s="13"/>
      <c r="O48" s="11"/>
      <c r="P48" s="23">
        <v>250</v>
      </c>
      <c r="Q48" s="13"/>
      <c r="R48" s="5"/>
      <c r="S48" s="13"/>
      <c r="T48" s="13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4">
        <f t="shared" si="0"/>
        <v>250</v>
      </c>
      <c r="AG48" s="4">
        <f t="shared" si="1"/>
        <v>250</v>
      </c>
    </row>
    <row r="49" spans="1:33" x14ac:dyDescent="0.2">
      <c r="A49" s="25" t="s">
        <v>99</v>
      </c>
      <c r="B49" s="13" t="s">
        <v>100</v>
      </c>
      <c r="C49" s="11" t="s">
        <v>101</v>
      </c>
      <c r="D49" s="13">
        <f t="shared" si="3"/>
        <v>48</v>
      </c>
      <c r="E49" s="4">
        <v>47</v>
      </c>
      <c r="F49" s="13"/>
      <c r="G49" s="7"/>
      <c r="H49" s="5"/>
      <c r="I49" s="13"/>
      <c r="J49" s="13"/>
      <c r="K49" s="5"/>
      <c r="L49" s="13"/>
      <c r="M49" s="11">
        <v>47</v>
      </c>
      <c r="N49" s="13"/>
      <c r="O49" s="11"/>
      <c r="P49" s="23"/>
      <c r="Q49" s="13"/>
      <c r="R49" s="5"/>
      <c r="S49" s="13"/>
      <c r="T49" s="13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4">
        <f t="shared" si="0"/>
        <v>47</v>
      </c>
      <c r="AG49" s="4">
        <f t="shared" si="1"/>
        <v>47</v>
      </c>
    </row>
    <row r="50" spans="1:33" x14ac:dyDescent="0.2">
      <c r="A50" s="25" t="s">
        <v>102</v>
      </c>
      <c r="B50" s="13" t="s">
        <v>80</v>
      </c>
      <c r="C50" s="24" t="s">
        <v>103</v>
      </c>
      <c r="D50" s="13">
        <f t="shared" si="3"/>
        <v>49</v>
      </c>
      <c r="E50" s="4">
        <v>886.21</v>
      </c>
      <c r="F50" s="5"/>
      <c r="G50" s="7">
        <v>886.21</v>
      </c>
      <c r="H50" s="5"/>
      <c r="I50" s="13"/>
      <c r="J50" s="13"/>
      <c r="K50" s="5"/>
      <c r="L50" s="13"/>
      <c r="M50" s="11"/>
      <c r="N50" s="13"/>
      <c r="O50" s="11"/>
      <c r="P50" s="23"/>
      <c r="Q50" s="13"/>
      <c r="R50" s="5"/>
      <c r="S50" s="13"/>
      <c r="T50" s="1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4">
        <f t="shared" si="0"/>
        <v>886.21</v>
      </c>
      <c r="AG50" s="4">
        <f t="shared" si="1"/>
        <v>886.21</v>
      </c>
    </row>
    <row r="51" spans="1:33" x14ac:dyDescent="0.2">
      <c r="A51" s="25" t="s">
        <v>102</v>
      </c>
      <c r="B51" s="13" t="s">
        <v>70</v>
      </c>
      <c r="C51" s="9" t="s">
        <v>104</v>
      </c>
      <c r="D51" s="13">
        <f t="shared" si="3"/>
        <v>50</v>
      </c>
      <c r="E51" s="19">
        <v>60.79</v>
      </c>
      <c r="F51" s="13"/>
      <c r="G51" s="13"/>
      <c r="H51" s="5">
        <v>6.49</v>
      </c>
      <c r="I51" s="13">
        <v>30</v>
      </c>
      <c r="J51" s="13">
        <v>24.3</v>
      </c>
      <c r="K51" s="5"/>
      <c r="L51" s="13"/>
      <c r="M51" s="11"/>
      <c r="N51" s="13"/>
      <c r="O51" s="11"/>
      <c r="P51" s="23"/>
      <c r="Q51" s="13"/>
      <c r="R51" s="5"/>
      <c r="S51" s="13"/>
      <c r="T51" s="1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4">
        <f t="shared" si="0"/>
        <v>60.790000000000006</v>
      </c>
      <c r="AG51" s="4">
        <f t="shared" si="1"/>
        <v>60.790000000000006</v>
      </c>
    </row>
    <row r="52" spans="1:33" x14ac:dyDescent="0.2">
      <c r="A52" s="25" t="s">
        <v>102</v>
      </c>
      <c r="B52" s="13" t="s">
        <v>85</v>
      </c>
      <c r="C52" s="11" t="s">
        <v>105</v>
      </c>
      <c r="D52" s="13">
        <f t="shared" si="3"/>
        <v>51</v>
      </c>
      <c r="E52" s="4">
        <v>160.80000000000001</v>
      </c>
      <c r="F52" s="5">
        <v>26.8</v>
      </c>
      <c r="G52" s="7"/>
      <c r="H52" s="5"/>
      <c r="I52" s="13"/>
      <c r="J52" s="13"/>
      <c r="K52" s="5"/>
      <c r="L52" s="13"/>
      <c r="M52" s="11"/>
      <c r="N52" s="13"/>
      <c r="O52" s="11"/>
      <c r="P52" s="23"/>
      <c r="Q52" s="13"/>
      <c r="R52" s="5"/>
      <c r="S52" s="13"/>
      <c r="T52" s="13"/>
      <c r="U52" s="5"/>
      <c r="V52" s="5"/>
      <c r="W52" s="5"/>
      <c r="X52" s="5"/>
      <c r="Y52" s="5"/>
      <c r="Z52" s="5"/>
      <c r="AA52" s="5"/>
      <c r="AB52" s="5"/>
      <c r="AC52" s="5"/>
      <c r="AD52" s="5">
        <v>134</v>
      </c>
      <c r="AE52" s="5"/>
      <c r="AF52" s="4">
        <f t="shared" si="0"/>
        <v>134</v>
      </c>
      <c r="AG52" s="4">
        <f t="shared" si="1"/>
        <v>160.80000000000001</v>
      </c>
    </row>
    <row r="53" spans="1:33" x14ac:dyDescent="0.2">
      <c r="A53" s="25" t="s">
        <v>106</v>
      </c>
      <c r="B53" s="13" t="s">
        <v>80</v>
      </c>
      <c r="C53" s="24" t="s">
        <v>107</v>
      </c>
      <c r="D53" s="13">
        <f t="shared" si="3"/>
        <v>52</v>
      </c>
      <c r="E53" s="22">
        <v>886.21</v>
      </c>
      <c r="F53" s="5"/>
      <c r="G53" s="7">
        <v>886.21</v>
      </c>
      <c r="H53" s="5"/>
      <c r="I53" s="13"/>
      <c r="J53" s="13"/>
      <c r="K53" s="5"/>
      <c r="L53" s="13"/>
      <c r="M53" s="11"/>
      <c r="N53" s="13"/>
      <c r="O53" s="11"/>
      <c r="P53" s="23"/>
      <c r="Q53" s="13"/>
      <c r="R53" s="5"/>
      <c r="S53" s="13"/>
      <c r="T53" s="1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4">
        <f t="shared" si="0"/>
        <v>886.21</v>
      </c>
      <c r="AG53" s="4">
        <f t="shared" si="1"/>
        <v>886.21</v>
      </c>
    </row>
    <row r="54" spans="1:33" x14ac:dyDescent="0.2">
      <c r="A54" s="25" t="s">
        <v>106</v>
      </c>
      <c r="B54" s="13" t="s">
        <v>70</v>
      </c>
      <c r="C54" s="9" t="s">
        <v>108</v>
      </c>
      <c r="D54" s="13">
        <f t="shared" si="3"/>
        <v>53</v>
      </c>
      <c r="E54" s="4">
        <v>79.64</v>
      </c>
      <c r="F54" s="13"/>
      <c r="G54" s="7"/>
      <c r="H54" s="5">
        <v>25.34</v>
      </c>
      <c r="I54" s="13">
        <v>30</v>
      </c>
      <c r="J54" s="13">
        <v>24.3</v>
      </c>
      <c r="K54" s="5"/>
      <c r="L54" s="13"/>
      <c r="M54" s="11"/>
      <c r="N54" s="13"/>
      <c r="O54" s="11"/>
      <c r="P54" s="23"/>
      <c r="Q54" s="13"/>
      <c r="R54" s="5"/>
      <c r="S54" s="13"/>
      <c r="T54" s="1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4">
        <f t="shared" si="0"/>
        <v>79.64</v>
      </c>
      <c r="AG54" s="4">
        <f t="shared" si="1"/>
        <v>79.64</v>
      </c>
    </row>
    <row r="55" spans="1:33" x14ac:dyDescent="0.2">
      <c r="A55" s="25">
        <v>46063</v>
      </c>
      <c r="B55" s="13" t="s">
        <v>80</v>
      </c>
      <c r="C55" s="24" t="s">
        <v>109</v>
      </c>
      <c r="D55" s="13">
        <f t="shared" si="3"/>
        <v>54</v>
      </c>
      <c r="E55" s="22">
        <v>886.21</v>
      </c>
      <c r="F55" s="5"/>
      <c r="G55" s="7">
        <v>886.21</v>
      </c>
      <c r="H55" s="5"/>
      <c r="I55" s="13"/>
      <c r="J55" s="13"/>
      <c r="K55" s="5"/>
      <c r="L55" s="13"/>
      <c r="M55" s="11"/>
      <c r="N55" s="13"/>
      <c r="O55" s="11"/>
      <c r="P55" s="23"/>
      <c r="Q55" s="13"/>
      <c r="R55" s="5"/>
      <c r="S55" s="13"/>
      <c r="T55" s="1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4">
        <f t="shared" si="0"/>
        <v>886.21</v>
      </c>
      <c r="AG55" s="4">
        <f t="shared" si="1"/>
        <v>886.21</v>
      </c>
    </row>
    <row r="56" spans="1:33" x14ac:dyDescent="0.2">
      <c r="A56" s="25">
        <v>46063</v>
      </c>
      <c r="B56" s="13" t="s">
        <v>70</v>
      </c>
      <c r="C56" s="9" t="s">
        <v>110</v>
      </c>
      <c r="D56" s="13">
        <f t="shared" si="3"/>
        <v>55</v>
      </c>
      <c r="E56" s="4">
        <v>68.27</v>
      </c>
      <c r="F56" s="13"/>
      <c r="G56" s="7"/>
      <c r="H56" s="5">
        <v>13.97</v>
      </c>
      <c r="I56" s="13">
        <v>30</v>
      </c>
      <c r="J56" s="13">
        <v>24.3</v>
      </c>
      <c r="K56" s="5"/>
      <c r="L56" s="13"/>
      <c r="M56" s="11"/>
      <c r="N56" s="13"/>
      <c r="O56" s="11"/>
      <c r="P56" s="23"/>
      <c r="Q56" s="13"/>
      <c r="R56" s="5"/>
      <c r="S56" s="13"/>
      <c r="T56" s="1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4">
        <f t="shared" si="0"/>
        <v>68.27</v>
      </c>
      <c r="AG56" s="4">
        <f t="shared" si="1"/>
        <v>68.27</v>
      </c>
    </row>
    <row r="57" spans="1:33" x14ac:dyDescent="0.2">
      <c r="A57" s="25">
        <v>46063</v>
      </c>
      <c r="B57" s="13" t="s">
        <v>45</v>
      </c>
      <c r="C57" s="11" t="s">
        <v>26</v>
      </c>
      <c r="D57" s="13">
        <f t="shared" si="3"/>
        <v>56</v>
      </c>
      <c r="E57" s="4">
        <v>198</v>
      </c>
      <c r="F57" s="13"/>
      <c r="G57" s="7"/>
      <c r="H57" s="5"/>
      <c r="I57" s="13"/>
      <c r="J57" s="13"/>
      <c r="K57" s="5"/>
      <c r="L57" s="13"/>
      <c r="M57" s="11"/>
      <c r="N57" s="13"/>
      <c r="O57" s="11"/>
      <c r="P57" s="23"/>
      <c r="Q57" s="13"/>
      <c r="R57" s="5"/>
      <c r="S57" s="13"/>
      <c r="T57" s="13"/>
      <c r="U57" s="5"/>
      <c r="V57" s="5"/>
      <c r="W57" s="5"/>
      <c r="X57" s="5"/>
      <c r="Y57" s="5"/>
      <c r="Z57" s="5"/>
      <c r="AA57" s="5"/>
      <c r="AB57" s="5">
        <v>198</v>
      </c>
      <c r="AC57" s="5"/>
      <c r="AD57" s="5"/>
      <c r="AE57" s="5"/>
      <c r="AF57" s="4">
        <f t="shared" si="0"/>
        <v>198</v>
      </c>
      <c r="AG57" s="4">
        <f t="shared" si="1"/>
        <v>198</v>
      </c>
    </row>
    <row r="58" spans="1:33" x14ac:dyDescent="0.2">
      <c r="A58" s="25">
        <v>46063</v>
      </c>
      <c r="B58" s="13" t="s">
        <v>111</v>
      </c>
      <c r="C58" s="11" t="s">
        <v>112</v>
      </c>
      <c r="D58" s="13">
        <f t="shared" si="3"/>
        <v>57</v>
      </c>
      <c r="E58" s="4">
        <v>1231.93</v>
      </c>
      <c r="F58" s="13"/>
      <c r="G58" s="7"/>
      <c r="H58" s="5"/>
      <c r="I58" s="13"/>
      <c r="J58" s="13"/>
      <c r="K58" s="5"/>
      <c r="L58" s="13"/>
      <c r="M58" s="11"/>
      <c r="N58" s="13"/>
      <c r="O58" s="11"/>
      <c r="P58" s="5"/>
      <c r="Q58" s="13"/>
      <c r="R58" s="5"/>
      <c r="S58" s="13"/>
      <c r="T58" s="13"/>
      <c r="U58" s="5">
        <v>1231.93</v>
      </c>
      <c r="V58" s="5"/>
      <c r="W58" s="5"/>
      <c r="X58" s="5"/>
      <c r="Y58" s="5"/>
      <c r="AA58" s="5"/>
      <c r="AB58" s="5"/>
      <c r="AC58" s="5"/>
      <c r="AD58" s="5"/>
      <c r="AE58" s="5"/>
      <c r="AF58" s="4">
        <f t="shared" si="0"/>
        <v>1231.93</v>
      </c>
      <c r="AG58" s="4">
        <f t="shared" si="1"/>
        <v>1231.93</v>
      </c>
    </row>
    <row r="59" spans="1:33" x14ac:dyDescent="0.2">
      <c r="A59" s="25">
        <v>46063</v>
      </c>
      <c r="B59" s="11" t="s">
        <v>113</v>
      </c>
      <c r="C59" s="11" t="s">
        <v>114</v>
      </c>
      <c r="D59" s="13">
        <f t="shared" si="3"/>
        <v>58</v>
      </c>
      <c r="E59" s="4">
        <v>100</v>
      </c>
      <c r="F59" s="13"/>
      <c r="G59" s="7"/>
      <c r="H59" s="5"/>
      <c r="I59" s="13"/>
      <c r="J59" s="13"/>
      <c r="K59" s="5"/>
      <c r="L59" s="13"/>
      <c r="M59" s="11">
        <v>100</v>
      </c>
      <c r="N59" s="13"/>
      <c r="O59" s="11"/>
      <c r="P59" s="23"/>
      <c r="Q59" s="13"/>
      <c r="R59" s="5"/>
      <c r="S59" s="13"/>
      <c r="T59" s="13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4">
        <f t="shared" si="0"/>
        <v>100</v>
      </c>
      <c r="AG59" s="4">
        <f t="shared" si="1"/>
        <v>100</v>
      </c>
    </row>
    <row r="60" spans="1:33" x14ac:dyDescent="0.2">
      <c r="A60" s="25">
        <v>46063</v>
      </c>
      <c r="B60" s="13" t="s">
        <v>46</v>
      </c>
      <c r="C60" s="12" t="s">
        <v>115</v>
      </c>
      <c r="D60" s="13">
        <f t="shared" si="3"/>
        <v>59</v>
      </c>
      <c r="E60" s="4">
        <v>23</v>
      </c>
      <c r="F60" s="13"/>
      <c r="G60" s="7"/>
      <c r="H60" s="13"/>
      <c r="I60" s="7"/>
      <c r="J60" s="7"/>
      <c r="K60" s="5"/>
      <c r="L60" s="13"/>
      <c r="M60" s="11"/>
      <c r="N60" s="13"/>
      <c r="O60" s="11"/>
      <c r="P60" s="23"/>
      <c r="Q60" s="13"/>
      <c r="R60" s="5"/>
      <c r="S60" s="13"/>
      <c r="T60" s="13"/>
      <c r="U60" s="5"/>
      <c r="V60" s="5"/>
      <c r="W60" s="5"/>
      <c r="X60" s="5"/>
      <c r="Y60" s="5"/>
      <c r="Z60" s="5">
        <v>23</v>
      </c>
      <c r="AA60" s="5"/>
      <c r="AB60" s="5"/>
      <c r="AC60" s="5"/>
      <c r="AD60" s="5"/>
      <c r="AE60" s="5"/>
      <c r="AF60" s="4">
        <f t="shared" si="0"/>
        <v>23</v>
      </c>
      <c r="AG60" s="4">
        <f t="shared" si="1"/>
        <v>23</v>
      </c>
    </row>
    <row r="61" spans="1:33" x14ac:dyDescent="0.2">
      <c r="A61" s="25">
        <v>46063</v>
      </c>
      <c r="B61" s="11" t="s">
        <v>116</v>
      </c>
      <c r="C61" s="11" t="s">
        <v>114</v>
      </c>
      <c r="D61" s="13">
        <f t="shared" si="3"/>
        <v>60</v>
      </c>
      <c r="E61" s="4">
        <v>207.67</v>
      </c>
      <c r="F61" s="13"/>
      <c r="G61" s="7"/>
      <c r="H61" s="5"/>
      <c r="I61" s="13"/>
      <c r="J61" s="13"/>
      <c r="K61" s="5"/>
      <c r="L61" s="13"/>
      <c r="M61" s="11">
        <v>207.67</v>
      </c>
      <c r="N61" s="13"/>
      <c r="O61" s="11"/>
      <c r="P61" s="23"/>
      <c r="Q61" s="13"/>
      <c r="R61" s="5"/>
      <c r="S61" s="13"/>
      <c r="T61" s="13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4">
        <f t="shared" si="0"/>
        <v>207.67</v>
      </c>
      <c r="AG61" s="4">
        <f t="shared" si="1"/>
        <v>207.67</v>
      </c>
    </row>
    <row r="62" spans="1:33" x14ac:dyDescent="0.2">
      <c r="A62" s="25">
        <v>46063</v>
      </c>
      <c r="B62" s="11" t="s">
        <v>117</v>
      </c>
      <c r="C62" s="11" t="s">
        <v>98</v>
      </c>
      <c r="D62" s="13">
        <f t="shared" si="3"/>
        <v>61</v>
      </c>
      <c r="E62" s="4">
        <v>300</v>
      </c>
      <c r="F62" s="13"/>
      <c r="G62" s="7"/>
      <c r="H62" s="5"/>
      <c r="I62" s="13"/>
      <c r="J62" s="13"/>
      <c r="K62" s="5"/>
      <c r="L62" s="13"/>
      <c r="M62" s="11"/>
      <c r="N62" s="13"/>
      <c r="O62" s="11"/>
      <c r="P62" s="23">
        <v>300</v>
      </c>
      <c r="Q62" s="13"/>
      <c r="R62" s="5"/>
      <c r="S62" s="13"/>
      <c r="T62" s="13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4">
        <f t="shared" si="0"/>
        <v>300</v>
      </c>
      <c r="AG62" s="4">
        <f t="shared" si="1"/>
        <v>300</v>
      </c>
    </row>
    <row r="63" spans="1:33" x14ac:dyDescent="0.2">
      <c r="A63" s="25">
        <v>46091</v>
      </c>
      <c r="B63" s="13" t="s">
        <v>80</v>
      </c>
      <c r="C63" s="24" t="s">
        <v>118</v>
      </c>
      <c r="D63" s="13">
        <f t="shared" si="3"/>
        <v>62</v>
      </c>
      <c r="E63" s="22">
        <v>886.21</v>
      </c>
      <c r="F63" s="13"/>
      <c r="G63" s="7">
        <v>886.21</v>
      </c>
      <c r="H63" s="5"/>
      <c r="I63" s="13"/>
      <c r="J63" s="13"/>
      <c r="K63" s="5"/>
      <c r="L63" s="13"/>
      <c r="M63" s="11"/>
      <c r="N63" s="13"/>
      <c r="O63" s="11"/>
      <c r="P63" s="23"/>
      <c r="Q63" s="13"/>
      <c r="R63" s="5"/>
      <c r="S63" s="13"/>
      <c r="T63" s="13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4">
        <f t="shared" si="0"/>
        <v>886.21</v>
      </c>
      <c r="AG63" s="4">
        <f t="shared" si="1"/>
        <v>886.21</v>
      </c>
    </row>
    <row r="64" spans="1:33" x14ac:dyDescent="0.2">
      <c r="A64" s="25">
        <v>46091</v>
      </c>
      <c r="B64" s="13" t="s">
        <v>70</v>
      </c>
      <c r="C64" s="9" t="s">
        <v>119</v>
      </c>
      <c r="D64" s="13">
        <f t="shared" si="3"/>
        <v>63</v>
      </c>
      <c r="E64" s="4">
        <v>79.97</v>
      </c>
      <c r="F64" s="13"/>
      <c r="G64" s="7"/>
      <c r="H64" s="5">
        <v>6.49</v>
      </c>
      <c r="I64" s="13">
        <v>30</v>
      </c>
      <c r="J64" s="13">
        <v>24.5</v>
      </c>
      <c r="K64" s="5"/>
      <c r="L64" s="13"/>
      <c r="M64" s="11"/>
      <c r="N64" s="13"/>
      <c r="O64" s="11">
        <v>18.98</v>
      </c>
      <c r="P64" s="23"/>
      <c r="Q64" s="13"/>
      <c r="R64" s="5"/>
      <c r="S64" s="13"/>
      <c r="T64" s="13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4">
        <f t="shared" si="0"/>
        <v>79.97</v>
      </c>
      <c r="AG64" s="4">
        <f>SUM(H64:AE64)</f>
        <v>79.97</v>
      </c>
    </row>
    <row r="65" spans="1:34" x14ac:dyDescent="0.2">
      <c r="A65" s="25">
        <v>46091</v>
      </c>
      <c r="B65" s="11" t="s">
        <v>120</v>
      </c>
      <c r="C65" s="11" t="s">
        <v>29</v>
      </c>
      <c r="D65" s="13">
        <f t="shared" si="3"/>
        <v>64</v>
      </c>
      <c r="E65" s="4">
        <v>694.31</v>
      </c>
      <c r="F65" s="13">
        <v>17.72</v>
      </c>
      <c r="G65" s="7"/>
      <c r="H65" s="5"/>
      <c r="I65" s="13"/>
      <c r="J65" s="13"/>
      <c r="K65" s="5"/>
      <c r="L65" s="13"/>
      <c r="M65" s="11"/>
      <c r="N65" s="13"/>
      <c r="O65" s="11"/>
      <c r="P65" s="23"/>
      <c r="Q65" s="13"/>
      <c r="R65" s="5"/>
      <c r="S65" s="13"/>
      <c r="T65" s="13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>
        <v>676.59</v>
      </c>
      <c r="AF65" s="4">
        <f t="shared" si="0"/>
        <v>676.59</v>
      </c>
      <c r="AG65" s="4">
        <f>SUM(F65:AE65)</f>
        <v>694.31000000000006</v>
      </c>
    </row>
    <row r="66" spans="1:34" x14ac:dyDescent="0.2">
      <c r="A66" s="25"/>
      <c r="B66" s="13" t="s">
        <v>128</v>
      </c>
      <c r="C66" s="13" t="s">
        <v>129</v>
      </c>
      <c r="D66" s="27"/>
      <c r="E66" s="4">
        <v>12</v>
      </c>
      <c r="F66" s="13"/>
      <c r="G66" s="7"/>
      <c r="H66" s="5"/>
      <c r="I66" s="13"/>
      <c r="J66" s="13"/>
      <c r="K66" s="5"/>
      <c r="L66" s="13"/>
      <c r="M66" s="11">
        <v>12</v>
      </c>
      <c r="N66" s="13"/>
      <c r="O66" s="11"/>
      <c r="P66" s="23"/>
      <c r="Q66" s="13"/>
      <c r="R66" s="5"/>
      <c r="S66" s="13"/>
      <c r="T66" s="13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4">
        <f t="shared" si="0"/>
        <v>12</v>
      </c>
      <c r="AG66" s="4">
        <f>SUM(H66:AE66)</f>
        <v>12</v>
      </c>
    </row>
    <row r="67" spans="1:34" x14ac:dyDescent="0.2">
      <c r="D67" s="27"/>
      <c r="E67" s="4">
        <f>SUM(E2:E66)</f>
        <v>24963.559999999998</v>
      </c>
      <c r="F67" s="4">
        <f t="shared" ref="F67:AG67" si="4">SUM(F2:F66)</f>
        <v>335</v>
      </c>
      <c r="G67" s="4">
        <f t="shared" si="4"/>
        <v>10671.68</v>
      </c>
      <c r="H67" s="4">
        <f t="shared" si="4"/>
        <v>135.17000000000002</v>
      </c>
      <c r="I67" s="4">
        <f t="shared" si="4"/>
        <v>360</v>
      </c>
      <c r="J67" s="4">
        <f t="shared" si="4"/>
        <v>251.30000000000004</v>
      </c>
      <c r="K67" s="4">
        <f t="shared" si="4"/>
        <v>413.19</v>
      </c>
      <c r="L67" s="4">
        <f t="shared" si="4"/>
        <v>0</v>
      </c>
      <c r="M67" s="4">
        <f t="shared" si="4"/>
        <v>366.66999999999996</v>
      </c>
      <c r="N67" s="4">
        <f t="shared" si="4"/>
        <v>0</v>
      </c>
      <c r="O67" s="4">
        <f t="shared" si="4"/>
        <v>135.4</v>
      </c>
      <c r="P67" s="4">
        <f t="shared" si="4"/>
        <v>6516.66</v>
      </c>
      <c r="Q67" s="4">
        <f t="shared" si="4"/>
        <v>36</v>
      </c>
      <c r="R67" s="4">
        <f t="shared" si="4"/>
        <v>74.42</v>
      </c>
      <c r="S67" s="4">
        <f t="shared" si="4"/>
        <v>0</v>
      </c>
      <c r="T67" s="4">
        <f t="shared" si="4"/>
        <v>27.5</v>
      </c>
      <c r="U67" s="4">
        <f t="shared" si="4"/>
        <v>1231.93</v>
      </c>
      <c r="V67" s="4">
        <f t="shared" si="4"/>
        <v>610.5</v>
      </c>
      <c r="W67" s="4">
        <f t="shared" si="4"/>
        <v>75</v>
      </c>
      <c r="X67" s="4">
        <f t="shared" si="4"/>
        <v>0</v>
      </c>
      <c r="Y67" s="4">
        <f t="shared" si="4"/>
        <v>0</v>
      </c>
      <c r="Z67" s="4">
        <f t="shared" si="4"/>
        <v>858.95</v>
      </c>
      <c r="AA67" s="4">
        <f t="shared" si="4"/>
        <v>861.6</v>
      </c>
      <c r="AB67" s="4">
        <f t="shared" si="4"/>
        <v>792</v>
      </c>
      <c r="AC67" s="4">
        <f t="shared" si="4"/>
        <v>75</v>
      </c>
      <c r="AD67" s="4">
        <f t="shared" si="4"/>
        <v>459</v>
      </c>
      <c r="AE67" s="4">
        <f t="shared" si="4"/>
        <v>676.59</v>
      </c>
      <c r="AF67" s="4">
        <f t="shared" si="4"/>
        <v>24628.559999999998</v>
      </c>
      <c r="AG67" s="4">
        <f t="shared" si="4"/>
        <v>24963.559999999998</v>
      </c>
      <c r="AH67" s="26"/>
    </row>
    <row r="68" spans="1:34" x14ac:dyDescent="0.2"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69" spans="1:34" x14ac:dyDescent="0.2">
      <c r="B69" s="29" t="s">
        <v>121</v>
      </c>
      <c r="C69" s="30"/>
      <c r="D69" s="31">
        <f>AG67</f>
        <v>24963.559999999998</v>
      </c>
    </row>
    <row r="70" spans="1:34" x14ac:dyDescent="0.2">
      <c r="B70" s="32" t="s">
        <v>122</v>
      </c>
      <c r="C70" s="33"/>
      <c r="D70" s="34">
        <f>SUM(F67)</f>
        <v>335</v>
      </c>
      <c r="E70" s="9" t="s">
        <v>130</v>
      </c>
      <c r="S70" s="35"/>
    </row>
    <row r="71" spans="1:34" x14ac:dyDescent="0.2">
      <c r="B71" s="36" t="s">
        <v>123</v>
      </c>
      <c r="C71" s="37"/>
      <c r="D71" s="38">
        <f>SUM(D69-D70)</f>
        <v>24628.559999999998</v>
      </c>
    </row>
    <row r="92" spans="7:7" x14ac:dyDescent="0.2">
      <c r="G92" s="39"/>
    </row>
    <row r="96" spans="7:7" x14ac:dyDescent="0.2">
      <c r="G96" s="40"/>
    </row>
  </sheetData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Fishbourne Parish Council</dc:creator>
  <cp:lastModifiedBy>Fishbourne Parish Council</cp:lastModifiedBy>
  <dcterms:created xsi:type="dcterms:W3CDTF">2026-04-07T12:55:06Z</dcterms:created>
  <dcterms:modified xsi:type="dcterms:W3CDTF">2026-04-16T08:41:52Z</dcterms:modified>
</cp:coreProperties>
</file>